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User\Desktop\เบิกจ่ายงบประมาณ\ปี 2565\ไว้เผยแพร่ได้\"/>
    </mc:Choice>
  </mc:AlternateContent>
  <xr:revisionPtr revIDLastSave="0" documentId="13_ncr:1_{58530B98-8F90-44D1-B219-096BB18B1081}" xr6:coauthVersionLast="47" xr6:coauthVersionMax="47" xr10:uidLastSave="{00000000-0000-0000-0000-000000000000}"/>
  <bookViews>
    <workbookView xWindow="-120" yWindow="-120" windowWidth="29040" windowHeight="15840" xr2:uid="{AC220D25-1212-49AC-B796-2227B5674584}"/>
  </bookViews>
  <sheets>
    <sheet name="งบจังหวัดระยอง ปี  2565" sheetId="1" r:id="rId1"/>
  </sheets>
  <externalReferences>
    <externalReference r:id="rId2"/>
  </externalReferences>
  <definedNames>
    <definedName name="_xlnm._FilterDatabase" localSheetId="0" hidden="1">'งบจังหวัดระยอง ปี  2565'!$A$3:$F$20</definedName>
    <definedName name="_xlnm.Print_Titles" localSheetId="0">'งบจังหวัดระยอง ปี  2565'!$3:$3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7" i="1" l="1"/>
  <c r="C57" i="1"/>
  <c r="B57" i="1"/>
  <c r="D56" i="1"/>
  <c r="C56" i="1"/>
  <c r="B56" i="1"/>
  <c r="D55" i="1"/>
  <c r="C55" i="1"/>
  <c r="B55" i="1"/>
  <c r="E54" i="1"/>
  <c r="E53" i="1" s="1"/>
  <c r="J10" i="1" s="1"/>
  <c r="J12" i="1" s="1"/>
  <c r="L53" i="1"/>
  <c r="K53" i="1"/>
  <c r="E52" i="1"/>
  <c r="E51" i="1" s="1"/>
  <c r="E47" i="1"/>
  <c r="E38" i="1"/>
  <c r="E34" i="1"/>
  <c r="F33" i="1"/>
  <c r="E32" i="1"/>
  <c r="E28" i="1"/>
  <c r="E25" i="1" s="1"/>
  <c r="E26" i="1"/>
  <c r="L25" i="1"/>
  <c r="K25" i="1"/>
  <c r="D24" i="1"/>
  <c r="B24" i="1"/>
  <c r="E23" i="1"/>
  <c r="L22" i="1"/>
  <c r="K22" i="1"/>
  <c r="E22" i="1"/>
  <c r="L20" i="1"/>
  <c r="K20" i="1"/>
  <c r="D19" i="1"/>
  <c r="E18" i="1"/>
  <c r="D17" i="1"/>
  <c r="D16" i="1"/>
  <c r="E15" i="1"/>
  <c r="L14" i="1"/>
  <c r="K14" i="1"/>
  <c r="E14" i="1"/>
  <c r="D13" i="1"/>
  <c r="D12" i="1"/>
  <c r="J11" i="1"/>
  <c r="D11" i="1"/>
  <c r="E10" i="1"/>
  <c r="J9" i="1"/>
  <c r="D9" i="1"/>
  <c r="J8" i="1"/>
  <c r="E8" i="1"/>
  <c r="J7" i="1"/>
  <c r="E6" i="1"/>
  <c r="L5" i="1"/>
  <c r="K5" i="1"/>
  <c r="E5" i="1"/>
  <c r="L4" i="1"/>
  <c r="K4" i="1"/>
  <c r="I4" i="1"/>
  <c r="H2" i="1"/>
  <c r="E4" i="1" l="1"/>
</calcChain>
</file>

<file path=xl/sharedStrings.xml><?xml version="1.0" encoding="utf-8"?>
<sst xmlns="http://schemas.openxmlformats.org/spreadsheetml/2006/main" count="114" uniqueCount="94">
  <si>
    <t>ที่</t>
  </si>
  <si>
    <t>ประเด็นการพัฒนา/โครงการ/กิจกรรม</t>
  </si>
  <si>
    <t>รายละเอียดกิจกรรม</t>
  </si>
  <si>
    <t>หน่วยดำเนินการ</t>
  </si>
  <si>
    <t>งบประมาณ (บาท)</t>
  </si>
  <si>
    <t>รวมทั้งสิ้น 15 โครงการ 33 กิจกรรม</t>
  </si>
  <si>
    <t>โครงการส่งเสริมการผลิตไม้ผลและพืชเศรษฐกิจ จังหวัดระยอง</t>
  </si>
  <si>
    <t>ส่งเสริมและพัฒนาสินค้าเกษตรจังหวัดระยอง</t>
  </si>
  <si>
    <t>1. สร้างศักยภาพในการแข่งขันด้านการผลิตพืชอาหารปลอดภัย โดยอบรมการขอรับรองมาตรฐาน GAP ให้แก่เกษตรกร 400 ราย และลงพื้นที่ตรวจประเมินแปลง GAP เบื้องต้น
2. สร้างความเชื่อมั่นให้แก่ผู้บริโภคด้วยระบบตรวจสอบแบบย้อนกลับ (QR Code) โดยประชุมชี้แจงเจ้าหน้าที่จำนวน 40 คน ประชุมชี้แจงเกษตรกรในการจัดทำ QR Code จำนวน 300 คน ออกแบบและจัดพิมพ์ QR Code 1,000,000 ดวง
3. การจัดการดินและปุ๋ยอย่างมีประสิทธิภาพ เพื่อผลิตอาหารปลอดภัย โดยอบรมกระบวนการเรียนรู้ด้านการจัดการดินและปุ๋ย “การผลิตปุ๋ยหมักเติมอากาศ” แก่เกษตรกร 160 คน ก่อสร้างและผลิตโรงเรือนปุ๋ยหมักเติมอากาศ ณ ศูนย์จัดการดินปุ๋ยชุมชน จำนวน 8 อำเภอ
4. อบรมส่งเสริมช่องทางตลาดสินค้าเกษตรออนไลน์แก่เกษตรกร จำนวน 60 คน</t>
  </si>
  <si>
    <t>สำนักงานเกษตรจังหวัดระยอง</t>
  </si>
  <si>
    <t>ปรับรายละเอียดเนื่องจากมีการปรับวงเงิน</t>
  </si>
  <si>
    <t>โครงการส่งเสริมและฟื้นฟูทรัพยากรสัตว์น้ำในแหล่งประมงพื้นที่จังหวัดระยอง</t>
  </si>
  <si>
    <t>เพิ่มผลผลิตสัตว์น้ำในแหล่งน้ำธรรมชาติจังหวัดระยอง</t>
  </si>
  <si>
    <t>1. ประชาสัมพันธ์การปล่อยพันธ์กุ้งก้ามกรามในพื้นที่อ่างเก็บน้ำดอกกราย อ่างเก็บน้ำคลองใหญ่ อ่างเก็บน้ำหนองปลาไหล และอ่างเก็บน้ำประแสร์  
2. จัดกิจกรรมปล่อยพันธ์กุ้งก้ามกราม จำนวนไม่น้อยกว่า 900,000 ตัว</t>
  </si>
  <si>
    <t>โครงการปรับปรุงโครงสร้างพื้นฐานด้านการจัดการน้ำภาคการเกษตรจังหวัดระยอง</t>
  </si>
  <si>
    <t xml:space="preserve">ก่อสร้างระบบท่อส่งน้ำตำบลกระแสบน อำเภอแกลง จังหวัดระยอง </t>
  </si>
  <si>
    <t>วางท่อส่งน้ำชนิดท่อเหล็กกล้าตะเข็บเกลียวชนิดใต้ดิน มอก.427-2531 ชั้นคุณภาพ ค ชนิดใต้ดิน ขนาด ND.600 หนา 6.0 มิลลิเมตร ยาว 2.850 กิโลเมตร พร้อมอาคารประกอบ  ตำบลกระแสบน อำเภอแกลง จังหวัดระยอง</t>
  </si>
  <si>
    <t>ก่อสร้างฝายน้ำล้นบ้านสินสังวาลย์ร่วมใจ ตำบลทุ่งควายกิน อำเภอแกลง จังหวัดระยอง</t>
  </si>
  <si>
    <t>ก่อสร้างฝายน้ำล้นกึ่งประตูระบายน้ำ ความยาวสันฝาย 45.00 เมตร สูง 3.00 เมตร พร้อมติดตั้งเครื่องกว้านและบานระบาย ขนาด 1.50 x 1.50 เมตร จำนวน 2 ชุด บ้านสินสังวาลย์ร่วมใจ ตำบลทุ่งควายกิน อำเภอแกลง จังหวัดระยอง</t>
  </si>
  <si>
    <t>ก่อสร้างอาคารบังคับน้ำบ้านมาบสองสลึง หมู่ที่ 9 ตำบลบางบุตร อำเภอบ้านค่าย จังหวัดระยอง</t>
  </si>
  <si>
    <t>ก่อสร้างอาคารอัดน้ำพร้อมระบายน้ำล้น ท่อระบายน้ำ ขนาด 2.00 x 2.00 เมตร ยาว 10.00 เมตร จำนวน 1 แถว พร้อมติดตั้งเครื่องกว้านแบบมือหมุนพร้อมบานระบาย ขนาด 1.00 x 1.00 เมตร จำนวน 1 ชุด และขุดลอกคลองเพิ่มความกว้างปากคลองอย่างน้อย 12.00 เมตร ความลึกคลองให้ได้ประมาณ 3.50 เมตร ความยาวขุดลอกคลองประมาณ 1 กิโลเมตร บ้านมาบสองสลึง หมู่ที่ 9 ตำบลบางบุตร อำเภอบ้านค่าย จังหวัดระยอง</t>
  </si>
  <si>
    <t>โครงการส่งเสริมการตลาดและประชาสัมพันธ์การท่องเที่ยวจังหวัดระยอง</t>
  </si>
  <si>
    <t>ส่งเสริมการท่องเที่ยวเชิงวัฒนธรรมจังหวัดระยอง</t>
  </si>
  <si>
    <t>1. จัดงานวันสุนทรภู่กวีโลก ณ อนุสาวรีย์สุนทรภู่ ต.กร่ำ อำเภอแกลง จังหวัดระยอง (3.0 ล้านบาท)
2. จัดงานมหกรรมเล่าขาน ตำนานเมืองระยอง” ณ ถนนยมจินดา ต.ท่าประดู่ อ.เมืองระยอง จ.ระยอง (3.0 ล้านบาท)
3. จัดงานมหกรรมรวมพลังขับเคลื่อนจังหวัดคุณธรรมน้อมนำหลักปรัชญาเศรษฐกิจพอเพียง ด้วยพลัง "บวร" ณ วัดละหารไร่ อ.บ้านค่าย จ.ระยอง (3.0 ล้านบาท)</t>
  </si>
  <si>
    <t>ส่งเสริมการท่องเที่ยวจังหวัดระยอง ประจำปี 2565</t>
  </si>
  <si>
    <t>1. กิจกรรมจัดงานสืบสานตำนานเมืองเก่า 4 แห่ง (บ้านค่าย เมืองแกลง บ้านฉางและยมจินดา)
    (2.000 ล้านบาท)
2. กิจกรรมการจัดงานเทศกาลผลไม้และของดีที่เมืองระยอง (2.250 ล้านบาท)
3. กิจกรรมจัดงานถนนท่องเที่ยววิถีชาวเล จำนวน 2 ครั้ง (1.930 ล้านบาท)
4. กิจกรรมส่งเสริมการท่องเที่ยว Rayong Log Jam 2022 (แข่งกีฬาเซิร์ฟ) จำนวน 1 ครั้ง (0.500 ล้านบาท)
5. กิจกรรมการจัดงานมหกรรม ดนตรี ที่ชายหาดระยอง (Rayong Long Beach) (1.745 ล้านบาท)
6. กิจกรรมจัดงานขับเคลื่อนเครือข่ายการท่องเที่ยวโดยชุมชนจังหวัดระยองเพื่อรองรับ EEC (2.150 ล้านบาท)</t>
  </si>
  <si>
    <t>โครงการก่อสร้างและพัฒนาโครงสร้างพื้นฐานด้านการบริการท่องเที่ยวให้ได้มาตรฐาน</t>
  </si>
  <si>
    <t>ติดตั้งป้ายประชาสัมพันธ์และบอกทางแหล่งท่องเที่ยวที่สำคัญของจังหวัดระยอง</t>
  </si>
  <si>
    <t>1.ติดตั้งป้ายแนะนำแหล่งท่องเที่ยวชนิดแขวนสูง (Overhang) ขนาด หน้าป้าย 2.40*3.00 ม.จำนวน 10 ชุด
2.ติดตั้งป้ายแนะนำแหล่งท่องเที่ยวชนิดข้ามทาง (Overhead) ช่วงระหว่างเสากว้าง 12.00 ม.(แบบ 2 หน้า) ขนาดหน้าป้าย 3.50*8.00 ม. จำนวน 2 ชุด
3.ติดตั้งป้ายแนะนำแหล่งท่องเที่ยวชนิดแบบข้ามทาง (Overhead)  ช่วงระหว่างเสากว้าง 15.00 ม. (แบบ 2หน้า) ขนาดหน้าป้าย 3.50*8.00 ม. จำนวน 1 ชุด 
4.ติดตั้งป้ายแนะนำแหล่งท่องเที่ยวชนิดแบบข้ามทาง (Overhead)  ช่วงระหว่างเสากว้าง 17.00 ม. (แบบ 2หน้า) ขนาดหน้าป้าย 3.50*8.00 ม. จำนวน 1 ชุด
5.ติดตั้งป้ายแนะนำแหล่งท่องเที่ยวชนิดแบบข้ามทาง (Overhead)  ช่วงระหว่างเสากว้าง 20.00 ม. (แบบ 2หน้า) ขนาดหน้าป้าย 3.50*8.00 ม. จำนวน 2 ชุด 
6.ติดตั้งป้าย น.2 (1ชุด 3ชิ้น) จำนวน 17 ชุด</t>
  </si>
  <si>
    <r>
      <rPr>
        <b/>
        <sz val="8"/>
        <rFont val="Tahoma"/>
        <family val="2"/>
        <scheme val="major"/>
      </rPr>
      <t>ประเด็นการพัฒนาจังหวัดที่ 3</t>
    </r>
    <r>
      <rPr>
        <sz val="8"/>
        <rFont val="Tahoma"/>
        <family val="2"/>
        <scheme val="major"/>
      </rPr>
      <t xml:space="preserve"> พัฒนาภาคอุตสาหกรรมเข้าสู่อุตสาหกรรมเชิงนิเวศ สนับสนุนการดำเนินการที่มีความรับผิดชอบต่อสังคม และการสร้างนวัตกรรมอย่างสร้างสรรค์ รองรับเขตพัฒนาพิเศษภาคตะวันออก   (ไม่ได้รับการจัดสรรงบประมาณ)</t>
    </r>
  </si>
  <si>
    <r>
      <rPr>
        <b/>
        <sz val="8"/>
        <rFont val="Tahoma"/>
        <family val="2"/>
        <scheme val="major"/>
      </rPr>
      <t xml:space="preserve">ประเด็นการพัฒนาจังหวัดที่ 4 </t>
    </r>
    <r>
      <rPr>
        <sz val="8"/>
        <rFont val="Tahoma"/>
        <family val="2"/>
        <scheme val="major"/>
      </rPr>
      <t>ป้องกัน อนุรักษ์ ฟื้นฟู พัฒนา การใช้ประโยชน์ทรัพยากรธรรมชาติและสิ่งแวดล้อม บนพื้นฐานของการมีส่วนร่วม จำนวน 6 โครงการ 11 กิจกรรม</t>
    </r>
  </si>
  <si>
    <t>โครงการอนุรักษ์ ฟื้นฟูทรัพยากรทางทะเลและชายฝั่งเพื่อการใช้ประโยชน์อย่างเหมาะสม</t>
  </si>
  <si>
    <t>1. สร้างแหล่งหญ้าทะเล (ซั้งเชือก) เพื่อฟื้นฟูทรัพยากรสัตว์ทะเลและระบบนิเวศในทะเลบริเวณกลุ่มประมงพื้นบ้าน 15 กลุ่ม จำนวน 150 ชุด 
2. จัดวางทุ่นผูกเรือในแนวปะรังธรรมชาติในพื้นที่หมู่เกาะมัน จำนวน 100 ชุด  
3. สร้างแนวป้องกันโดยการจัดวางทุ่นแนวเขตอนุรักษ์ (ไข่ปลา)ปะการังธรรมชาติในพื้นที่หมู่เกาะมัน จำนวน 100 ชุด
4. ติดตาม ตรวจสอบ เฝ้าระวังการบุกรุกทำลายทรัพยากรทางทะเลและชายฝั่งจังหวัดระยอง ออกปฏิบัติงานทางเรือ 6 ครั้ง</t>
  </si>
  <si>
    <t>โครงการเสริมสร้างมาตรฐานการดำรงชีวิต และพัฒนาคนเพื่อรองรับการเปลี่ยนแปลง</t>
  </si>
  <si>
    <t>รณรงค์ป้องกันและแก้ไขปัญหายาเสพติด TO BE NUMBER ONE จังหวัดระยอง</t>
  </si>
  <si>
    <t>1.เยี่ยมติดตามศูนย์เพื่อนใจ TO BE NUMBER ONE
2.อบรมแกนนำเด็กและเยาวชน เรื่อง การป้องกันและแก้ไขปัญหายาเสพติด
3.พัฒนาศักยภาพผู้ปฏิบัติงานศูนย์เพื่อนใจ TO BE NUMBER ONE จำนวน 30 แห่ง 
4.อบรมเสริมสร้างภูมิคุ้มกันทางจิตสมาชิก TO BE NUMBER ONE เป้าหมาย 200 คน
5.จัดกิจกรรมมหกรรมรวมพลสมาชิก TO BE NUMBER ONE เป้าหมาย 400 คน
6.ประชุมเชิงปฏิบัติการเสริมสร้างความเข้าใจการดำเนินงาน TO BE NUMBER ONE และประกวดชมรม เพื่อคัดเลือกเป็นตัวแทนจังหวัด เป้าหมาย 300 คน
7.แลกเปลี่ยนเรียนรู้การดำเนินงานชมรม และกิจกรรมพิเศษ โครงการ TO BE NUMBER ONE ระดับภาค เป้าหมาย 120 คน
8.แลกเปลี่ยนเรียนรู้ชมรม TO BE NUMBER ONE ระดับประเทศ เป้าหมาย 110 คน
9.ประชุมเชิงปฏิบัติการนำเสนอผลการดำเนินงานชมรม TO BE NUMBER ONE</t>
  </si>
  <si>
    <t xml:space="preserve">สำนักงานสาธารณสุขจังหวัดระยอง </t>
  </si>
  <si>
    <t>โครงการแก้ไขปัญหาจุดเสี่ยงอันตรายเพื่อป้องกันและลดอุบัติภัยทางถนนในจังหวัดระยอง</t>
  </si>
  <si>
    <t>ก่อสร้างปรับปรุงวงเวียนบริเวณสี่แยกเพื่อความปลอดภัย ถนนสาย รย.4005 แยกทางหลวงหมายเลข 3377 – บ้านชุมแสง อำเภอเขาชะเมาและอำเภอวังจันทร์ จังหวัดระยอง</t>
  </si>
  <si>
    <t>ขยายผิวจราจรบริเวณวงเวียนและขยายผิวจราจรก่อนเข้าวงเวียน ผิวจราจร Ac หนา 5 เซนติเมตร ช่วง กม.4+650 – กม.4+950 รวมระยะทาง 0.300 กิโลเมตร พื้นที่ผิวจราจรไม่น้อยกว่า 10,250 ตารางเมตร พร้อมก่อสร้างวงเวียนประติมากรรมรูปช้าง 1 แห่ง และงานไฟฟ้าแสงสว่างบริเวณวงเวียนพร้อมด้วยงานจราจรอำนวยความปลอดภัยที่เกี่ยวข้อง ถนนสาย รย.4005 แยก ทล. 3377 – บ้านชุมแสง อำเภอเขาชะเมาและอำเภอวังจันทร์  จังหวัดระยอง</t>
  </si>
  <si>
    <t xml:space="preserve">แขวงทางหลวงชนบทระยอง </t>
  </si>
  <si>
    <t>ปรับปรุงขยายผิวจราจร ถนนสาย รย.4038 แยกทางหลวงหมายเลข 3139 – บ.มาบจันทร์ อำเภอเมืองระยอง จังหวัดระยอง</t>
  </si>
  <si>
    <t>ปรับปรุงขยายผิวจราจร AC หนา 5 เซนติเมตร จาก 2 ช่องเป็น 4 ช่องจราจร โดยแต่ละช่องกว้าง 3.00 เมตร ไหล่ทางกว้างข้างละ 2.50 เมตร รวมความกว้างไม่น้อยกว่า 17.00 เมตร ระยะทาง 1.200 กิโลเมตร หรือพื้นที่ผิวจราจรไม่น้อยกว่า 20,400 ตารางเมตร พร้อมระบบระบายน้ำท่อ/บ่อพัก งานไฟฟ้าแสงสว่างและป้ายจราจรอำนวยความปลอดภัย ถนนสาย รย.4038 แยกทางหลวงหมายเลข 3139 – บ.มาบจันทร์ อำเภอเมืองระยอง จังหวัดระยอง</t>
  </si>
  <si>
    <t>ปรับปรุงเสริมผิวแอสฟัลท์ติกคอนกรีต ถนนสาย รย.5037 บ.หนองสนม – บ.เชิงเนิน (ถนนสาย 2) อำเภอเมืองระยอง จังหวัดระยอง</t>
  </si>
  <si>
    <t>ปรับปรุงผิวจราจรโดยการเสริมผิวจราจร AC หนา 5 เซนติเมตร ถนนแบบ 4 ช่องจราจร พร้อมตีเส้นจราจร งานปรับปรุงไฟฟ้าแสงสว่าง ไฟสัญญาณอำนวยความปลอดภัยอื่นๆ ช่วง กม.0+000 – 5+775 ระยะทาง 5.775 กิโลเมตร หรือพื้นที่ผิวจราจรไม่น้อยกว่า 87,000 ตารางเมตร ถนนสาย รย.5037 บ.หนองสนม – 
บ.เชิงเนิน (ถนนสาย 2) อำเภอเมืองระยอง จังหวัดระยอง</t>
  </si>
  <si>
    <t>โครงการพัฒนาโครงสร้างพื้นฐานด้านคมนาคมเพื่อบริการประชาชนอย่างทั่วถึงในอำเภอบ้านค่าย</t>
  </si>
  <si>
    <t>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t>
  </si>
  <si>
    <t>บูรณะทางผิวแอสฟัลต์ (RECYCLING 20 CM +  AC 10 CM) ขนาดกว้าง 19.00 เมตร ยาว 660 เมตร หรือปริมาณงานไม่น้อยกว่า 12,540 ตารางเมตร ในทางหลวงหมายเลข 3574 ตอน เขาคันทรง – บ้านค่าย 
ช่วง กม.ที่ 41+530 - 42+190 (หมู่บ้านบางบุตร) ตำบลบางบุตร อำเภอบ้านค่าย จังหวัดระยอง</t>
  </si>
  <si>
    <t xml:space="preserve">แขวงทางหลวงระยอง </t>
  </si>
  <si>
    <t>โครงการพัฒนาโครงสร้างพื้นฐานด้านคมนาคมเพื่อบริการประชาชนอย่างทั่วถึงในอำเภอปลวกแดง</t>
  </si>
  <si>
    <t>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t>
  </si>
  <si>
    <t>ปรับปรุงผิวทางแอสฟัลต์คอนกรีตเดิมนำกลับมาใช้ใหม่ ASPHALT HOT MIX IN - PLACE RECYCLING แบบ RE-PAVING 7CM. (RECYCLING 3 CM + AC 4 CM) ขนาดกว้าง 19.60 เมตร ยาว 1,245 เมตร หนา 0.07 เมตร หรือปริมาณงานไม่น้อยกว่า 24,510 ตารางเมตร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t>
  </si>
  <si>
    <t>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t>
  </si>
  <si>
    <t>ปรับปรุงผิวทางแอสฟัลต์คอนกรีตเดิมนำกลับมาใช้ใหม่ ASPHALT HOT MIX IN - PLACE RECYCLING แบบ RE-PAVING 7CM. (RECYCLING 3 CM + AC 4 CM) ขนาดกว้าง 19.60 เมตร ยาว 578 เมตร หนา 0.07 เมตร หรือปริมาณงานไม่น้อยกว่า 11,330 ตารางเมตร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t>
  </si>
  <si>
    <t>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t>
  </si>
  <si>
    <t>ปรับปรุงผิวทางแอสฟัลต์คอนกรีตเดิมนำกลับมาใช้ใหม่ ASPHALT HOT MIX IN - PLACE RECYCLING แบบ RE-PAVING 7CM. (RECYCLING 3 CM + AC 4 CM) ขนาดกว้าง 19.00 เมตร ยาว 1,210 เมตร หนา 0.07 เมตร หรือปริมาณงานไม่น้อยกว่า 22,590 ตารางเมตร ในทางหลวงหมายเลข 3574 ตอน เขาคันทรง – บ้านค่าย ช่วง กม.ที่ 16+025 - 17+235 (หมู่บ้านพงลำดวน) ตำบลละหาร อำเภอปลวกแดง จังหวัดระยอง</t>
  </si>
  <si>
    <t xml:space="preserve">โครงการพัฒนาระบบประปาเพื่อแก้ไขการขาดแคลนน้ำเพื่ออุปโภคบริโภค </t>
  </si>
  <si>
    <t>วางท่อขยายเขตจำหน่ายน้ำ บริเวณซอยข้างวัดหนองผักหนาม หมู่ที่ 2 ตำบลมาบข่า อำเภอนิคมพัฒนา จังหวัดระยอง</t>
  </si>
  <si>
    <t>วางท่อ HDPE ขนาด 160 มิลลิเมตร PN 6 ระยะทางไม่น้อยกว่า 2,480 เมตร พร้อมซ่อมผิวทางและผิวทางเท้า บริเวณซอยข้างวัดหนองผักหนาม หมู่ที่ 2 ตำบลมาบข่า อำเภอนิคมพัฒนา จังหวัดระยอง</t>
  </si>
  <si>
    <t>การประปาส่วนภูมิภาคสาขาบ้านฉาง</t>
  </si>
  <si>
    <t>วางท่อขยายเขตจำหน่ายน้ำ บริเวณถนนสายกลางหมู่บ้านหนองบอน หมู่ที่ 4 ตำบลนิคมพัฒนา อำเภอนิคมพัฒนา จังหวัดระยอง</t>
  </si>
  <si>
    <t>วางท่อ HDPE ขนาด 110 มิลลิเมตร PN 6 ระยะทาง 550 เมตร ขนาด 160 มิลลิเมตร PN 6 ระยะทาง 1,500 เมตร ระยะทางไม่น้อยกว่า 2,050 เมตร พร้อมซ่อมผิวทางและผิวทางเท้า บริเวณถนนสายกลางหมู่บ้านหนองบอน หมู่ที่ 4 ตำบลนิคมพัฒนา อำเภอนิคมพัฒนา จังหวัดระยอง</t>
  </si>
  <si>
    <t>วางท่อขยายเขตจำหน่ายน้ำ บริเวณถนนนิคมสาย 9 หมู่ที่ 3 ตำบลนิคมพัฒนา อำเภอนิคมพัฒนา จังหวัดระยอง</t>
  </si>
  <si>
    <t>วางท่อ HDPE ขนาด 110 มิลลิเมตร PN 6 ระยะทาง 1,720 เมตร ขนาด 160 มิลลิเมตร PN 6 ระยะทาง 480 เมตร ระยะทางไม่น้อยกว่า 2,200 เมตร พร้อมซ่อมผิวทางและผิวทางเท้า บริเวณถนนนิคมสาย 9 หมู่ที่ 3 ตำบลนิคมพัฒนา อำเภอนิคมพัฒนา จังหวัดระยอง</t>
  </si>
  <si>
    <t>วางท่อขยายเขตจำหน่ายน้ำ บริเวณถนนเทศบาล 58/4 เชื่อมถนนเทศบาล 64/2 หมู่ที่ 1 ตำบลบ้านฉาง อำเภอบ้านฉาง จังหวัดระยอง</t>
  </si>
  <si>
    <t>วางท่อ HDPE ขนาด 110 มิลลิเมตร PN 6 ระยะทางไม่น้อยกว่า 3,608 เมตร พร้อมซ่อมผิวทางและผิวทางเท้า บริเวณถนนเทศบาล 58/4 เชื่อมถนนเทศบาล 64/2 หมู่ที่ 1 ตำบลบ้านฉาง อำเภอบ้านฉาง จังหวัดระยอง</t>
  </si>
  <si>
    <t>วางท่อขยายเขตจำหน่ายน้ำ บริเวณถนนสาย 22 – วังประดู่ ตำบลแม่น้ำคู้ อำเภอปลวกแดง จังหวัดระยอง</t>
  </si>
  <si>
    <t>วางท่อ HDPE ขนาด 110 มิลลิเมตร PN 6 ระยะทาง 263 เมตร ขนาด 160 มิลลิเมตร PN 6 ระยะทาง 2,377 เมตร รวมระยะทางไม่น้อยกว่า 2,640 เมตร พร้อมซ่อมผิวทางและผิวทางเท้า บริเวณถนนสาย 22 – วังประดู่ ตำบลแม่น้ำคู้ อำเภอปลวกแดง จังหวัดระยอง</t>
  </si>
  <si>
    <t>วางท่อขยายเขตจำหน่ายน้ำ บริเวณถนนสายบ่อปลาเชื่อม ถนนหัวน้ำตก หมู่บ้านแกลลอรี่ฮิลล์ ตำบลมาบตาพุด อำเภอเมืองระยอง จังหวัดระยอง</t>
  </si>
  <si>
    <t>วางท่อ HDPE ขนาด 110 มิลลิเมตร PN 6 ระยะทาง 608 เมตร ขนาด 160 มิลลิเมตร PN 6 ระยะทาง 1,680 เมตร รวมระยะทางไม่น้อยกว่า 2,280 เมตร พร้อมซ่อมผิวทางและผิวทางเท้า บริเวณถนนสายบ่อปลาเชื่อม ถนนหัวน้ำตก หมู่บ้านแกลลอรี่ฮิลล์ ตำบลมาบตาพุด อำเภอเมืองระยอง จังหวัดระยอง</t>
  </si>
  <si>
    <t>วางท่อขยายเขตจำหน่ายน้ำ บริเวณซอยสินประเสริฐ เชื่อมซอยหนองหว้า ตำบลห้วยโป่ง อำเภอเมืองระยอง จังหวัดระยอง</t>
  </si>
  <si>
    <t>วางท่อ HDPE ขนาด 160 มิลลิเมตร PN 6 ระยะทางไม่น้อยกว่า 2,198 เมตร พร้อมซ่อมผิวทางและผิวทางเท้า บริเวณซอยสินประเสริฐ เชื่อมซอยหนองหว้า ตำบลห้วยโป่ง อำเภอเมืองระยอง จังหวัดระยอง</t>
  </si>
  <si>
    <t>วางท่อขยายเขตจำหน่ายน้ำ บริเวณซอยโรตารี่ – ซอยเทศบาล 29 ตำบลสำนักท้อน อำเภอบ้านฉาง จังหวัดระยอง</t>
  </si>
  <si>
    <t>วางท่อ HDPE ขนาด 110 มิลลิเมตร PN 6 ระยะทาง 305 เมตร ขนาด 160 มิลลิเมตร PN 6 ระยะทาง 2,004 เมตร รวมระยะทางไม่น้อยกว่า 2,309 เมตร พร้อมซ่อมผิวทางและผิวทางเท้า บริเวณซอยโรตารี่ – ซอยเทศบาล 29 ตำบลสำนักท้อน อำเภอบ้านฉาง จังหวัดระยอง</t>
  </si>
  <si>
    <t>โครงการพัฒนาสาธารณูปโภคด้านไฟฟ้าเพื่อคุณภาพชีวิตที่ดีของประชาชน</t>
  </si>
  <si>
    <t>ติดตั้งไฟฟ้าแสงสว่าง ในทางหลวงหมายเลข 344 ตอน คลองเขต – ยุบชงโค ช่วง กม.ที่ 62+600 - 67+940 (เป็นช่วงๆ) (หมู่บ้านคลองเขต) ตำบลป่ายุบใน อำเภอวังจันทร์ จังหวัดระยอง</t>
  </si>
  <si>
    <t>ติดตั้งไฟฟ้าแสงสว่างชนิดกิ่งเดี่ยว ROADWAY LIGHTING 9.00 M. (MOUNTING HEIGHT) TAPERED STEEL POLE SINGLE BRACKET WITH HIGH PRESSURE SODIUM LAMP 250 WATTS, CUT- OFF จำนวน 222 ต้น ในทางหลวงหมายเลข 344 ตอน คลองเขต – ยุบชงโค ช่วง กม.ที่ 62+600 - 67+940 (เป็นช่วงๆ) (หมู่บ้านคลองเขต) ตำบลป่ายุบใน อำเภอวังจันทร์ จังหวัดระยอง</t>
  </si>
  <si>
    <t>ติดตั้งไฟฟ้าแสงสว่าง ถนนสาย รย.5059 แยก ทช.รย.4058 - บ้านบึงตาต้า อำเภอบ้านค่ายและอำเภอปลวกแดง จังหวัดระยอง</t>
  </si>
  <si>
    <t>ติดตั้งไฟฟ้าแสงสว่าง ชนิดกิ่งเดี่ยวสูง 9.00 เมตร หลอด LED 180W จำนวน 163 ชุด หม้อแปลงจำนวน 8 ชุด ถนนสาย รย.5059 แยก ทช.รย.4058 - บ้านบึงตาต้า อำเภอบ้านค่ายและอำเภอปลวกแดง จังหวัดระยอง</t>
  </si>
  <si>
    <t>ติดตั้งไฟฟ้าแสงสว่าง ถนนสาย รย.3025 แยก ทล.344 – ถ้ำเขาลอย อำเภอวังจันทร์และอำเภอเขาชะเมา จังหวัดระยอง</t>
  </si>
  <si>
    <t>ติดตั้งไฟฟ้าแสงสว่าง ชนิดกิ่งเดี่ยวสูง 9.00 เมตร หลอด LED 180W จำนวน 82 ชุด หม้อแปลงจำนวน 3 ชุด ถนนสาย รย.3025 แยก ทล.344 – ถ้ำเขาลอย อำเภอวังจันทร์และอำเภอเขาชะเมา จังหวัดระยอง</t>
  </si>
  <si>
    <t>โครงการสร้างแหล่งกักเก็บน้ำเพื่อป้องกัน แก้ไขปัญหาน้ำท่วมและภัยแล้ง</t>
  </si>
  <si>
    <t>แก้ไขปัญหาน้ำท่วมพื้นที่เศรษฐกิจจังหวัดระยอง (คลองทับมา) (ระยะที่ 5) ตำบลเชิงเนิน อำเภอเมืองระยอง จังหวัดระยอง</t>
  </si>
  <si>
    <t>ก่อสร้างกำแพงป้องกันตลิ่งความยาวรวม 2 ฝั่งคลองไม่น้อยกว่า 690.00 เมตร พร้อมขุดลอกคลอง ระยะทาง 345.00 เมตร ปริมาณดินขุดไม่น้อยกว่า 3,588.00 ลูกบาศก์เมตร</t>
  </si>
  <si>
    <t>โครงการชลประทานระยอง</t>
  </si>
  <si>
    <r>
      <rPr>
        <b/>
        <sz val="8"/>
        <rFont val="Tahoma"/>
        <family val="2"/>
        <scheme val="major"/>
      </rPr>
      <t xml:space="preserve">ประเด็นการพัฒนาจังหวัดที่ 6 </t>
    </r>
    <r>
      <rPr>
        <sz val="8"/>
        <rFont val="Tahoma"/>
        <family val="2"/>
        <scheme val="major"/>
      </rPr>
      <t>สร้างความเข้มแข็ง และเพิ่มขีดความสามารถของภาคพาณิชยกรรม และภาคการบริการสู่การแข่งขันในระดับสากล</t>
    </r>
  </si>
  <si>
    <t>โครงการพัฒนาและส่งเสริมช่องทางกระจายสินค้าและบริการของจังหวัดระยอง</t>
  </si>
  <si>
    <t>15. ค่าใช้จ่ายในการบริหารงานจังหวัดแบบบูรณาการ</t>
  </si>
  <si>
    <t>รายการค่าใช้จ่ายในการบริหารงานจังหวัดแบบบูรณาการ</t>
  </si>
  <si>
    <t>สำนักงานจังหวัด</t>
  </si>
  <si>
    <t xml:space="preserve"> สรุปบัญชีโครงการตามแผนปฏิบัติราชการประจำปีของจังหวัดระยอง ประจำปีงบประมาณ พ.ศ. 2565
</t>
  </si>
  <si>
    <r>
      <rPr>
        <b/>
        <sz val="8"/>
        <rFont val="Tahoma"/>
        <family val="2"/>
        <scheme val="major"/>
      </rPr>
      <t>ประเด็นการพัฒนาที่ 1</t>
    </r>
    <r>
      <rPr>
        <sz val="8"/>
        <rFont val="Tahoma"/>
        <family val="2"/>
        <scheme val="major"/>
      </rPr>
      <t xml:space="preserve"> พัฒนาคุณภาพสินค้าและผลิตภัณฑ์ด้านการเกษตร ประมง ปศุสัตว์ด้วยเทคโนโลยีและนวัตกรรมให้เป็นไปตามมาตรฐานสากล ควบคู่กับการพัฒนาไปสู่เกษตรอุตสาหกรรมและการท่องเที่ยว จำนวน 3 โครงการ 5 กิจกรรม</t>
    </r>
  </si>
  <si>
    <r>
      <rPr>
        <b/>
        <sz val="8"/>
        <rFont val="Tahoma"/>
        <family val="2"/>
        <scheme val="major"/>
      </rPr>
      <t>ประเด็นการพัฒนาจังหวัดที่ 2</t>
    </r>
    <r>
      <rPr>
        <sz val="8"/>
        <rFont val="Tahoma"/>
        <family val="2"/>
        <scheme val="major"/>
      </rPr>
      <t xml:space="preserve"> พัฒนาศักยภาพการท่องเที่ยวให้เติบโตควบคู่กับภาคการเกษตรและภาคอุตสาหกรรมอย่างมีคุณภาพและยั่งยืน จำนวน 2 โครงการ 3 กิจกรรม</t>
    </r>
  </si>
  <si>
    <r>
      <rPr>
        <b/>
        <sz val="8"/>
        <rFont val="Tahoma"/>
        <family val="2"/>
        <scheme val="major"/>
      </rPr>
      <t>ประเด็นการพัฒนาจังหวัดที่ 5</t>
    </r>
    <r>
      <rPr>
        <sz val="8"/>
        <rFont val="Tahoma"/>
        <family val="2"/>
        <scheme val="major"/>
      </rPr>
      <t xml:space="preserve"> เสริมสร้างมาตรฐานการดำรงชีวิต และการมีส่วนร่วมของประชาชนตามหลักปรัชญาของเศรษฐกิจพอเพียง จำนวน 7 โครงการ 21 กิจกรรม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</si>
</sst>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87" formatCode="_-* #,##0_-;\-* #,##0_-;_-* &quot;-&quot;??_-;_-@_-"/>
    <numFmt numFmtId="188" formatCode="0.0"/>
  </numFmts>
  <fonts count="10" x14ac:knownFonts="1">
    <font>
      <sz val="11"/>
      <color theme="1"/>
      <name val="Tahoma"/>
      <family val="2"/>
      <charset val="222"/>
      <scheme val="minor"/>
    </font>
    <font>
      <sz val="11"/>
      <color theme="1"/>
      <name val="Tahoma"/>
      <family val="2"/>
      <charset val="222"/>
      <scheme val="minor"/>
    </font>
    <font>
      <b/>
      <sz val="12"/>
      <name val="Tahoma"/>
      <family val="2"/>
      <scheme val="major"/>
    </font>
    <font>
      <sz val="9"/>
      <name val="Tahoma"/>
      <family val="2"/>
      <scheme val="major"/>
    </font>
    <font>
      <b/>
      <i/>
      <sz val="9"/>
      <name val="Tahoma"/>
      <family val="2"/>
      <scheme val="major"/>
    </font>
    <font>
      <b/>
      <sz val="9"/>
      <name val="Tahoma"/>
      <family val="2"/>
      <scheme val="major"/>
    </font>
    <font>
      <sz val="8"/>
      <name val="Tahoma"/>
      <family val="2"/>
      <scheme val="major"/>
    </font>
    <font>
      <i/>
      <sz val="8"/>
      <name val="Tahoma"/>
      <family val="2"/>
      <scheme val="major"/>
    </font>
    <font>
      <b/>
      <i/>
      <sz val="8"/>
      <name val="Tahoma"/>
      <family val="2"/>
      <scheme val="major"/>
    </font>
    <font>
      <b/>
      <sz val="8"/>
      <name val="Tahoma"/>
      <family val="2"/>
      <scheme val="major"/>
    </font>
  </fonts>
  <fills count="7">
    <fill>
      <patternFill patternType="none"/>
    </fill>
    <fill>
      <patternFill patternType="gray125"/>
    </fill>
    <fill>
      <patternFill patternType="solid">
        <fgColor rgb="FFC2D69B"/>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E5DFEC"/>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0" borderId="0" xfId="0" applyFont="1" applyAlignment="1">
      <alignment vertical="top"/>
    </xf>
    <xf numFmtId="0" fontId="4" fillId="0" borderId="0" xfId="0" applyFont="1" applyAlignment="1">
      <alignment horizontal="left" vertical="top"/>
    </xf>
    <xf numFmtId="0" fontId="3" fillId="0" borderId="0" xfId="0" applyFont="1" applyAlignment="1">
      <alignment horizontal="center" vertical="top"/>
    </xf>
    <xf numFmtId="187" fontId="3" fillId="0" borderId="0" xfId="1" applyNumberFormat="1" applyFont="1" applyAlignment="1">
      <alignment horizontal="right" vertical="top"/>
    </xf>
    <xf numFmtId="3" fontId="3" fillId="0" borderId="0" xfId="0" applyNumberFormat="1" applyFont="1" applyAlignment="1">
      <alignment vertical="top"/>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87" fontId="5" fillId="2" borderId="2" xfId="1" applyNumberFormat="1" applyFont="1" applyFill="1" applyBorder="1" applyAlignment="1">
      <alignment horizontal="right" vertical="center" wrapText="1"/>
    </xf>
    <xf numFmtId="0" fontId="6" fillId="0" borderId="0" xfId="0" applyFont="1" applyAlignment="1">
      <alignment vertical="top"/>
    </xf>
    <xf numFmtId="3" fontId="6" fillId="0" borderId="0" xfId="0" applyNumberFormat="1" applyFont="1" applyAlignment="1">
      <alignment vertical="top"/>
    </xf>
    <xf numFmtId="49" fontId="7" fillId="3" borderId="1" xfId="0" applyNumberFormat="1" applyFont="1" applyFill="1" applyBorder="1" applyAlignment="1">
      <alignment horizontal="center" vertical="center" wrapText="1"/>
    </xf>
    <xf numFmtId="187" fontId="8" fillId="3" borderId="1" xfId="1" applyNumberFormat="1" applyFont="1" applyFill="1" applyBorder="1" applyAlignment="1">
      <alignment horizontal="right" vertical="center" wrapText="1"/>
    </xf>
    <xf numFmtId="187" fontId="6" fillId="0" borderId="0" xfId="0" applyNumberFormat="1" applyFont="1" applyAlignment="1">
      <alignment vertical="top"/>
    </xf>
    <xf numFmtId="49" fontId="7" fillId="4" borderId="1" xfId="0" applyNumberFormat="1" applyFont="1" applyFill="1" applyBorder="1" applyAlignment="1">
      <alignment horizontal="center" vertical="center" wrapText="1"/>
    </xf>
    <xf numFmtId="187" fontId="9" fillId="4" borderId="1" xfId="1" applyNumberFormat="1" applyFont="1" applyFill="1" applyBorder="1" applyAlignment="1">
      <alignment horizontal="right" vertical="center" wrapText="1"/>
    </xf>
    <xf numFmtId="187" fontId="6" fillId="0" borderId="0" xfId="0" applyNumberFormat="1" applyFont="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9" fillId="5" borderId="1" xfId="0" applyFont="1" applyFill="1" applyBorder="1" applyAlignment="1">
      <alignment horizontal="center" vertical="center" wrapText="1"/>
    </xf>
    <xf numFmtId="187" fontId="9" fillId="5" borderId="1" xfId="1" applyNumberFormat="1" applyFont="1" applyFill="1" applyBorder="1" applyAlignment="1">
      <alignment horizontal="right"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187" fontId="6" fillId="0" borderId="2" xfId="1" applyNumberFormat="1" applyFont="1" applyBorder="1" applyAlignment="1">
      <alignment horizontal="righ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187" fontId="6" fillId="0" borderId="1" xfId="1" applyNumberFormat="1" applyFont="1" applyBorder="1" applyAlignment="1">
      <alignment horizontal="right" vertical="top" wrapText="1"/>
    </xf>
    <xf numFmtId="0" fontId="6" fillId="0" borderId="1" xfId="0" applyFont="1" applyBorder="1" applyAlignment="1">
      <alignment horizontal="left" vertical="top" wrapText="1"/>
    </xf>
    <xf numFmtId="187" fontId="6" fillId="0" borderId="1" xfId="1" applyNumberFormat="1" applyFont="1" applyFill="1" applyBorder="1" applyAlignment="1">
      <alignment horizontal="right" vertical="top" wrapText="1"/>
    </xf>
    <xf numFmtId="49" fontId="6" fillId="0" borderId="3"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187" fontId="9" fillId="0" borderId="1" xfId="1" applyNumberFormat="1" applyFont="1" applyFill="1" applyBorder="1" applyAlignment="1">
      <alignment horizontal="right" vertical="center" wrapText="1"/>
    </xf>
    <xf numFmtId="49" fontId="7" fillId="4" borderId="1" xfId="0" applyNumberFormat="1" applyFont="1" applyFill="1" applyBorder="1" applyAlignment="1">
      <alignment horizontal="center" vertical="top" wrapText="1"/>
    </xf>
    <xf numFmtId="187" fontId="9" fillId="4" borderId="1" xfId="1" applyNumberFormat="1" applyFont="1" applyFill="1" applyBorder="1" applyAlignment="1">
      <alignment horizontal="right" vertical="top" wrapText="1"/>
    </xf>
    <xf numFmtId="0" fontId="9" fillId="5" borderId="1" xfId="0" applyFont="1" applyFill="1" applyBorder="1" applyAlignment="1">
      <alignment horizontal="center" vertical="top" wrapText="1"/>
    </xf>
    <xf numFmtId="187" fontId="9" fillId="5" borderId="1" xfId="1" applyNumberFormat="1" applyFont="1" applyFill="1" applyBorder="1" applyAlignment="1">
      <alignment horizontal="right" vertical="top" wrapText="1"/>
    </xf>
    <xf numFmtId="187" fontId="6" fillId="0" borderId="1" xfId="1" applyNumberFormat="1" applyFont="1" applyFill="1" applyBorder="1" applyAlignment="1">
      <alignment horizontal="left" vertical="top" wrapText="1"/>
    </xf>
    <xf numFmtId="187" fontId="6" fillId="0" borderId="1" xfId="1" applyNumberFormat="1" applyFont="1" applyBorder="1" applyAlignment="1">
      <alignment vertical="top" wrapText="1"/>
    </xf>
    <xf numFmtId="0" fontId="6" fillId="0" borderId="1" xfId="1" applyNumberFormat="1" applyFont="1" applyFill="1" applyBorder="1" applyAlignment="1">
      <alignment vertical="top" wrapText="1"/>
    </xf>
    <xf numFmtId="187" fontId="6" fillId="0" borderId="1" xfId="1" applyNumberFormat="1" applyFont="1" applyFill="1" applyBorder="1" applyAlignment="1">
      <alignment vertical="top" wrapText="1"/>
    </xf>
    <xf numFmtId="187" fontId="6" fillId="6" borderId="0" xfId="0" applyNumberFormat="1" applyFont="1" applyFill="1" applyAlignment="1">
      <alignment vertical="top"/>
    </xf>
    <xf numFmtId="0" fontId="6" fillId="6" borderId="0" xfId="0" applyFont="1" applyFill="1" applyAlignment="1">
      <alignment vertical="top"/>
    </xf>
    <xf numFmtId="188" fontId="6" fillId="0" borderId="1"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Border="1" applyAlignment="1">
      <alignment horizontal="center" vertical="top" wrapText="1"/>
    </xf>
    <xf numFmtId="187" fontId="6" fillId="0" borderId="5" xfId="1" applyNumberFormat="1" applyFont="1" applyBorder="1" applyAlignment="1">
      <alignment horizontal="right" vertical="top" wrapText="1"/>
    </xf>
    <xf numFmtId="0" fontId="9" fillId="5" borderId="1" xfId="0" applyFont="1" applyFill="1" applyBorder="1" applyAlignment="1">
      <alignment vertical="top" wrapText="1"/>
    </xf>
    <xf numFmtId="0" fontId="6" fillId="5" borderId="1" xfId="0" applyFont="1" applyFill="1" applyBorder="1" applyAlignment="1">
      <alignment horizontal="center"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49" fontId="6" fillId="4" borderId="3" xfId="0" applyNumberFormat="1" applyFont="1" applyFill="1" applyBorder="1" applyAlignment="1">
      <alignment horizontal="left" vertical="top" wrapText="1"/>
    </xf>
    <xf numFmtId="49" fontId="6" fillId="4" borderId="5"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0" fontId="9" fillId="5" borderId="3" xfId="0" applyFont="1" applyFill="1" applyBorder="1" applyAlignment="1">
      <alignment horizontal="center" vertical="top" wrapText="1"/>
    </xf>
    <xf numFmtId="0" fontId="9" fillId="5" borderId="4" xfId="0" applyFont="1" applyFill="1" applyBorder="1" applyAlignment="1">
      <alignment horizontal="center" vertical="top" wrapText="1"/>
    </xf>
    <xf numFmtId="49" fontId="6" fillId="4" borderId="3" xfId="0" applyNumberFormat="1" applyFont="1" applyFill="1" applyBorder="1" applyAlignment="1">
      <alignment horizontal="left" vertical="center" wrapText="1"/>
    </xf>
    <xf numFmtId="49" fontId="6" fillId="4" borderId="5"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2" fillId="0" borderId="0" xfId="0" applyFont="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648;&#3610;&#3636;&#3585;&#3592;&#3656;&#3634;&#3618;&#3591;&#3610;&#3611;&#3619;&#3632;&#3617;&#3634;&#3603;&#3621;&#3656;&#3634;&#3626;&#3640;&#3604;/&#3648;&#3610;&#3636;&#3585;&#3592;&#3656;&#3634;&#3618;&#3591;&#3610;&#3592;&#3633;&#3591;&#3627;&#3623;&#3633;&#3604;%20%20(&#3621;&#3656;&#3634;&#3626;&#3640;&#3604;)/&#3611;&#3637;%202565/&#3610;&#3633;&#3597;&#3594;&#3637;&#3650;&#3588;&#3619;&#3591;&#3585;&#3634;&#3619;&#3611;&#3637;%2065%20(&#3649;&#3618;&#3585;&#3611;&#3619;&#3632;&#3648;&#3616;&#3607;&#3591;&#3610;%20&#3651;&#3594;&#3657;&#3652;&#3615;&#3621;&#3660;&#3609;&#3637;&#3657;&#3621;&#3656;&#3634;&#3626;&#3640;&#36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งบปี 2565 (หลัก รอง ย่อย) (2)"/>
      <sheetName val="งน. หน่วยงาน (เสนอขอ)"/>
      <sheetName val="คก.แยกตามยุทธ (เสนอขอ)"/>
      <sheetName val="บัญชีโครงการ 65 (เสนอขอ)"/>
      <sheetName val="งบปี 2565 หลัก รอง ย่อย)"/>
      <sheetName val="แยกตามยุทธ "/>
      <sheetName val="สรุปหน่วย ที่ได้งบ ปี 65 (Y1)"/>
      <sheetName val="คก.แยกตามยุทธ Y1 (ใช้งาน)"/>
      <sheetName val="งบดำเนินงาน"/>
      <sheetName val="ใบลงชื่อชี้แจงกรรมาธิการ"/>
    </sheetNames>
    <sheetDataSet>
      <sheetData sheetId="0"/>
      <sheetData sheetId="1"/>
      <sheetData sheetId="2"/>
      <sheetData sheetId="3">
        <row r="8">
          <cell r="E8" t="str">
            <v xml:space="preserve">สำนักงานวัฒนธรรมจังหวัดระยอง  </v>
          </cell>
        </row>
        <row r="9">
          <cell r="E9" t="str">
            <v xml:space="preserve">สำนักงานการท่องเที่ยวและกีฬาจังหวัดระยอง  </v>
          </cell>
        </row>
        <row r="12">
          <cell r="C12" t="str">
            <v>มหกรรมเทศกาลอาหารเด่นจังหวัดระยอง</v>
          </cell>
          <cell r="D12" t="str">
            <v>1. จัดงานมหกรรมเทศกาลอาหารเด่นจังหวัดระยอง ประจำปี 2565 จำนวน 1 ครั้ง โดยจัดงานจำนวน 5 วัน ไม่น้อยกว่า 130 คูหา
2. จัดทำสื่อประชาสัมพันธ์/โฆษณาและเผยแพร่/เว็บไซต์ประชาสัมพันธ์/คู่มือร้านอาหารอร่อยจังหวัดระยอง จำนวน 1,000 เล่ม</v>
          </cell>
          <cell r="E12" t="str">
            <v>สำนักงานพาณิชย์จังหวัดระยอง</v>
          </cell>
        </row>
        <row r="13">
          <cell r="C13" t="str">
            <v>ยกระดับ SMEs ไทยก้าวไกลสู่อาเซียน</v>
          </cell>
          <cell r="D13" t="str">
            <v>จัดงานแสดงและจำหน่ายผลิตภัณฑ์สินค้าของผู้ประกอบการ SMEs/กลุ่ม Biz Club/OTOP จำนวน 1 ครั้ง 5 วัน สถานที่จัดงานในจังหวัดภาคกลางหรือภาคตะวันออกเฉียงเหนือ</v>
          </cell>
          <cell r="E13" t="str">
            <v>สำนักงานพาณิชย์จังหวัดระยอง</v>
          </cell>
        </row>
        <row r="16">
          <cell r="C16" t="str">
            <v>เพิ่มแหล่งทรัพยากรสัตว์น้ำและป้องกันการสร้างผลกระทบต่อระบบนิเวศในทะเล</v>
          </cell>
          <cell r="E16" t="str">
            <v xml:space="preserve">สำนักงานทรัพยากรทางทะเลและชายฝั่งที่ 1 </v>
          </cell>
        </row>
        <row r="21">
          <cell r="E21" t="str">
            <v>สำนักงานประมงจังหวัดระยอง</v>
          </cell>
        </row>
        <row r="30">
          <cell r="C30" t="str">
            <v>OTOP ระยองก้าวใหม่ ขับเคลื่อนไทยไปด้วยกัน</v>
          </cell>
          <cell r="D30" t="str">
            <v>จัดงาน “OTOP ระยองก้าวใหม่ ขับเคลื่อนไทยไปด้วยกัน” จำนวน 2 ครั้ง ๆ ละไม่น้อยกว่า 100 บูธ</v>
          </cell>
          <cell r="E30" t="str">
            <v>สำนักงานพัฒนาชุมชนจังหวัดระยอง</v>
          </cell>
        </row>
        <row r="39">
          <cell r="E39" t="str">
            <v>โครงการส่งน้ำและบำรุงรักษาประแสร์</v>
          </cell>
        </row>
        <row r="40">
          <cell r="F40">
            <v>30000000</v>
          </cell>
        </row>
        <row r="41">
          <cell r="E41" t="str">
            <v>โครงการชลประทานระยอง</v>
          </cell>
        </row>
        <row r="42">
          <cell r="E42" t="str">
            <v>โครงการชลประทานระยอง</v>
          </cell>
        </row>
        <row r="65">
          <cell r="E65" t="str">
            <v xml:space="preserve">แขวงทางหลวงชนบทระยอง </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D869-F357-4202-9089-E791BCF1DBAA}">
  <dimension ref="A1:L59"/>
  <sheetViews>
    <sheetView tabSelected="1" topLeftCell="A19" zoomScale="130" zoomScaleNormal="130" zoomScaleSheetLayoutView="130" workbookViewId="0">
      <selection activeCell="C19" sqref="C19"/>
    </sheetView>
  </sheetViews>
  <sheetFormatPr defaultRowHeight="11.25" x14ac:dyDescent="0.2"/>
  <cols>
    <col min="1" max="1" width="5.25" style="3" customWidth="1"/>
    <col min="2" max="2" width="29.875" style="1" customWidth="1"/>
    <col min="3" max="3" width="59.625" style="1" customWidth="1"/>
    <col min="4" max="4" width="14" style="3" customWidth="1"/>
    <col min="5" max="5" width="16.875" style="4" customWidth="1"/>
    <col min="6" max="6" width="19.125" style="1" hidden="1" customWidth="1"/>
    <col min="7" max="7" width="0" style="1" hidden="1" customWidth="1"/>
    <col min="8" max="8" width="12.875" style="1" hidden="1" customWidth="1"/>
    <col min="9" max="9" width="10.25" style="1" hidden="1" customWidth="1"/>
    <col min="10" max="10" width="9.75" style="1" hidden="1" customWidth="1"/>
    <col min="11" max="24" width="0" style="1" hidden="1" customWidth="1"/>
    <col min="25" max="255" width="9" style="1"/>
    <col min="256" max="256" width="4.125" style="1" customWidth="1"/>
    <col min="257" max="257" width="30" style="1" customWidth="1"/>
    <col min="258" max="258" width="57.25" style="1" customWidth="1"/>
    <col min="259" max="259" width="13.5" style="1" customWidth="1"/>
    <col min="260" max="260" width="10.875" style="1" customWidth="1"/>
    <col min="261" max="261" width="0" style="1" hidden="1" customWidth="1"/>
    <col min="262" max="263" width="9" style="1"/>
    <col min="264" max="266" width="0" style="1" hidden="1" customWidth="1"/>
    <col min="267" max="511" width="9" style="1"/>
    <col min="512" max="512" width="4.125" style="1" customWidth="1"/>
    <col min="513" max="513" width="30" style="1" customWidth="1"/>
    <col min="514" max="514" width="57.25" style="1" customWidth="1"/>
    <col min="515" max="515" width="13.5" style="1" customWidth="1"/>
    <col min="516" max="516" width="10.875" style="1" customWidth="1"/>
    <col min="517" max="517" width="0" style="1" hidden="1" customWidth="1"/>
    <col min="518" max="519" width="9" style="1"/>
    <col min="520" max="522" width="0" style="1" hidden="1" customWidth="1"/>
    <col min="523" max="767" width="9" style="1"/>
    <col min="768" max="768" width="4.125" style="1" customWidth="1"/>
    <col min="769" max="769" width="30" style="1" customWidth="1"/>
    <col min="770" max="770" width="57.25" style="1" customWidth="1"/>
    <col min="771" max="771" width="13.5" style="1" customWidth="1"/>
    <col min="772" max="772" width="10.875" style="1" customWidth="1"/>
    <col min="773" max="773" width="0" style="1" hidden="1" customWidth="1"/>
    <col min="774" max="775" width="9" style="1"/>
    <col min="776" max="778" width="0" style="1" hidden="1" customWidth="1"/>
    <col min="779" max="1023" width="9" style="1"/>
    <col min="1024" max="1024" width="4.125" style="1" customWidth="1"/>
    <col min="1025" max="1025" width="30" style="1" customWidth="1"/>
    <col min="1026" max="1026" width="57.25" style="1" customWidth="1"/>
    <col min="1027" max="1027" width="13.5" style="1" customWidth="1"/>
    <col min="1028" max="1028" width="10.875" style="1" customWidth="1"/>
    <col min="1029" max="1029" width="0" style="1" hidden="1" customWidth="1"/>
    <col min="1030" max="1031" width="9" style="1"/>
    <col min="1032" max="1034" width="0" style="1" hidden="1" customWidth="1"/>
    <col min="1035" max="1279" width="9" style="1"/>
    <col min="1280" max="1280" width="4.125" style="1" customWidth="1"/>
    <col min="1281" max="1281" width="30" style="1" customWidth="1"/>
    <col min="1282" max="1282" width="57.25" style="1" customWidth="1"/>
    <col min="1283" max="1283" width="13.5" style="1" customWidth="1"/>
    <col min="1284" max="1284" width="10.875" style="1" customWidth="1"/>
    <col min="1285" max="1285" width="0" style="1" hidden="1" customWidth="1"/>
    <col min="1286" max="1287" width="9" style="1"/>
    <col min="1288" max="1290" width="0" style="1" hidden="1" customWidth="1"/>
    <col min="1291" max="1535" width="9" style="1"/>
    <col min="1536" max="1536" width="4.125" style="1" customWidth="1"/>
    <col min="1537" max="1537" width="30" style="1" customWidth="1"/>
    <col min="1538" max="1538" width="57.25" style="1" customWidth="1"/>
    <col min="1539" max="1539" width="13.5" style="1" customWidth="1"/>
    <col min="1540" max="1540" width="10.875" style="1" customWidth="1"/>
    <col min="1541" max="1541" width="0" style="1" hidden="1" customWidth="1"/>
    <col min="1542" max="1543" width="9" style="1"/>
    <col min="1544" max="1546" width="0" style="1" hidden="1" customWidth="1"/>
    <col min="1547" max="1791" width="9" style="1"/>
    <col min="1792" max="1792" width="4.125" style="1" customWidth="1"/>
    <col min="1793" max="1793" width="30" style="1" customWidth="1"/>
    <col min="1794" max="1794" width="57.25" style="1" customWidth="1"/>
    <col min="1795" max="1795" width="13.5" style="1" customWidth="1"/>
    <col min="1796" max="1796" width="10.875" style="1" customWidth="1"/>
    <col min="1797" max="1797" width="0" style="1" hidden="1" customWidth="1"/>
    <col min="1798" max="1799" width="9" style="1"/>
    <col min="1800" max="1802" width="0" style="1" hidden="1" customWidth="1"/>
    <col min="1803" max="2047" width="9" style="1"/>
    <col min="2048" max="2048" width="4.125" style="1" customWidth="1"/>
    <col min="2049" max="2049" width="30" style="1" customWidth="1"/>
    <col min="2050" max="2050" width="57.25" style="1" customWidth="1"/>
    <col min="2051" max="2051" width="13.5" style="1" customWidth="1"/>
    <col min="2052" max="2052" width="10.875" style="1" customWidth="1"/>
    <col min="2053" max="2053" width="0" style="1" hidden="1" customWidth="1"/>
    <col min="2054" max="2055" width="9" style="1"/>
    <col min="2056" max="2058" width="0" style="1" hidden="1" customWidth="1"/>
    <col min="2059" max="2303" width="9" style="1"/>
    <col min="2304" max="2304" width="4.125" style="1" customWidth="1"/>
    <col min="2305" max="2305" width="30" style="1" customWidth="1"/>
    <col min="2306" max="2306" width="57.25" style="1" customWidth="1"/>
    <col min="2307" max="2307" width="13.5" style="1" customWidth="1"/>
    <col min="2308" max="2308" width="10.875" style="1" customWidth="1"/>
    <col min="2309" max="2309" width="0" style="1" hidden="1" customWidth="1"/>
    <col min="2310" max="2311" width="9" style="1"/>
    <col min="2312" max="2314" width="0" style="1" hidden="1" customWidth="1"/>
    <col min="2315" max="2559" width="9" style="1"/>
    <col min="2560" max="2560" width="4.125" style="1" customWidth="1"/>
    <col min="2561" max="2561" width="30" style="1" customWidth="1"/>
    <col min="2562" max="2562" width="57.25" style="1" customWidth="1"/>
    <col min="2563" max="2563" width="13.5" style="1" customWidth="1"/>
    <col min="2564" max="2564" width="10.875" style="1" customWidth="1"/>
    <col min="2565" max="2565" width="0" style="1" hidden="1" customWidth="1"/>
    <col min="2566" max="2567" width="9" style="1"/>
    <col min="2568" max="2570" width="0" style="1" hidden="1" customWidth="1"/>
    <col min="2571" max="2815" width="9" style="1"/>
    <col min="2816" max="2816" width="4.125" style="1" customWidth="1"/>
    <col min="2817" max="2817" width="30" style="1" customWidth="1"/>
    <col min="2818" max="2818" width="57.25" style="1" customWidth="1"/>
    <col min="2819" max="2819" width="13.5" style="1" customWidth="1"/>
    <col min="2820" max="2820" width="10.875" style="1" customWidth="1"/>
    <col min="2821" max="2821" width="0" style="1" hidden="1" customWidth="1"/>
    <col min="2822" max="2823" width="9" style="1"/>
    <col min="2824" max="2826" width="0" style="1" hidden="1" customWidth="1"/>
    <col min="2827" max="3071" width="9" style="1"/>
    <col min="3072" max="3072" width="4.125" style="1" customWidth="1"/>
    <col min="3073" max="3073" width="30" style="1" customWidth="1"/>
    <col min="3074" max="3074" width="57.25" style="1" customWidth="1"/>
    <col min="3075" max="3075" width="13.5" style="1" customWidth="1"/>
    <col min="3076" max="3076" width="10.875" style="1" customWidth="1"/>
    <col min="3077" max="3077" width="0" style="1" hidden="1" customWidth="1"/>
    <col min="3078" max="3079" width="9" style="1"/>
    <col min="3080" max="3082" width="0" style="1" hidden="1" customWidth="1"/>
    <col min="3083" max="3327" width="9" style="1"/>
    <col min="3328" max="3328" width="4.125" style="1" customWidth="1"/>
    <col min="3329" max="3329" width="30" style="1" customWidth="1"/>
    <col min="3330" max="3330" width="57.25" style="1" customWidth="1"/>
    <col min="3331" max="3331" width="13.5" style="1" customWidth="1"/>
    <col min="3332" max="3332" width="10.875" style="1" customWidth="1"/>
    <col min="3333" max="3333" width="0" style="1" hidden="1" customWidth="1"/>
    <col min="3334" max="3335" width="9" style="1"/>
    <col min="3336" max="3338" width="0" style="1" hidden="1" customWidth="1"/>
    <col min="3339" max="3583" width="9" style="1"/>
    <col min="3584" max="3584" width="4.125" style="1" customWidth="1"/>
    <col min="3585" max="3585" width="30" style="1" customWidth="1"/>
    <col min="3586" max="3586" width="57.25" style="1" customWidth="1"/>
    <col min="3587" max="3587" width="13.5" style="1" customWidth="1"/>
    <col min="3588" max="3588" width="10.875" style="1" customWidth="1"/>
    <col min="3589" max="3589" width="0" style="1" hidden="1" customWidth="1"/>
    <col min="3590" max="3591" width="9" style="1"/>
    <col min="3592" max="3594" width="0" style="1" hidden="1" customWidth="1"/>
    <col min="3595" max="3839" width="9" style="1"/>
    <col min="3840" max="3840" width="4.125" style="1" customWidth="1"/>
    <col min="3841" max="3841" width="30" style="1" customWidth="1"/>
    <col min="3842" max="3842" width="57.25" style="1" customWidth="1"/>
    <col min="3843" max="3843" width="13.5" style="1" customWidth="1"/>
    <col min="3844" max="3844" width="10.875" style="1" customWidth="1"/>
    <col min="3845" max="3845" width="0" style="1" hidden="1" customWidth="1"/>
    <col min="3846" max="3847" width="9" style="1"/>
    <col min="3848" max="3850" width="0" style="1" hidden="1" customWidth="1"/>
    <col min="3851" max="4095" width="9" style="1"/>
    <col min="4096" max="4096" width="4.125" style="1" customWidth="1"/>
    <col min="4097" max="4097" width="30" style="1" customWidth="1"/>
    <col min="4098" max="4098" width="57.25" style="1" customWidth="1"/>
    <col min="4099" max="4099" width="13.5" style="1" customWidth="1"/>
    <col min="4100" max="4100" width="10.875" style="1" customWidth="1"/>
    <col min="4101" max="4101" width="0" style="1" hidden="1" customWidth="1"/>
    <col min="4102" max="4103" width="9" style="1"/>
    <col min="4104" max="4106" width="0" style="1" hidden="1" customWidth="1"/>
    <col min="4107" max="4351" width="9" style="1"/>
    <col min="4352" max="4352" width="4.125" style="1" customWidth="1"/>
    <col min="4353" max="4353" width="30" style="1" customWidth="1"/>
    <col min="4354" max="4354" width="57.25" style="1" customWidth="1"/>
    <col min="4355" max="4355" width="13.5" style="1" customWidth="1"/>
    <col min="4356" max="4356" width="10.875" style="1" customWidth="1"/>
    <col min="4357" max="4357" width="0" style="1" hidden="1" customWidth="1"/>
    <col min="4358" max="4359" width="9" style="1"/>
    <col min="4360" max="4362" width="0" style="1" hidden="1" customWidth="1"/>
    <col min="4363" max="4607" width="9" style="1"/>
    <col min="4608" max="4608" width="4.125" style="1" customWidth="1"/>
    <col min="4609" max="4609" width="30" style="1" customWidth="1"/>
    <col min="4610" max="4610" width="57.25" style="1" customWidth="1"/>
    <col min="4611" max="4611" width="13.5" style="1" customWidth="1"/>
    <col min="4612" max="4612" width="10.875" style="1" customWidth="1"/>
    <col min="4613" max="4613" width="0" style="1" hidden="1" customWidth="1"/>
    <col min="4614" max="4615" width="9" style="1"/>
    <col min="4616" max="4618" width="0" style="1" hidden="1" customWidth="1"/>
    <col min="4619" max="4863" width="9" style="1"/>
    <col min="4864" max="4864" width="4.125" style="1" customWidth="1"/>
    <col min="4865" max="4865" width="30" style="1" customWidth="1"/>
    <col min="4866" max="4866" width="57.25" style="1" customWidth="1"/>
    <col min="4867" max="4867" width="13.5" style="1" customWidth="1"/>
    <col min="4868" max="4868" width="10.875" style="1" customWidth="1"/>
    <col min="4869" max="4869" width="0" style="1" hidden="1" customWidth="1"/>
    <col min="4870" max="4871" width="9" style="1"/>
    <col min="4872" max="4874" width="0" style="1" hidden="1" customWidth="1"/>
    <col min="4875" max="5119" width="9" style="1"/>
    <col min="5120" max="5120" width="4.125" style="1" customWidth="1"/>
    <col min="5121" max="5121" width="30" style="1" customWidth="1"/>
    <col min="5122" max="5122" width="57.25" style="1" customWidth="1"/>
    <col min="5123" max="5123" width="13.5" style="1" customWidth="1"/>
    <col min="5124" max="5124" width="10.875" style="1" customWidth="1"/>
    <col min="5125" max="5125" width="0" style="1" hidden="1" customWidth="1"/>
    <col min="5126" max="5127" width="9" style="1"/>
    <col min="5128" max="5130" width="0" style="1" hidden="1" customWidth="1"/>
    <col min="5131" max="5375" width="9" style="1"/>
    <col min="5376" max="5376" width="4.125" style="1" customWidth="1"/>
    <col min="5377" max="5377" width="30" style="1" customWidth="1"/>
    <col min="5378" max="5378" width="57.25" style="1" customWidth="1"/>
    <col min="5379" max="5379" width="13.5" style="1" customWidth="1"/>
    <col min="5380" max="5380" width="10.875" style="1" customWidth="1"/>
    <col min="5381" max="5381" width="0" style="1" hidden="1" customWidth="1"/>
    <col min="5382" max="5383" width="9" style="1"/>
    <col min="5384" max="5386" width="0" style="1" hidden="1" customWidth="1"/>
    <col min="5387" max="5631" width="9" style="1"/>
    <col min="5632" max="5632" width="4.125" style="1" customWidth="1"/>
    <col min="5633" max="5633" width="30" style="1" customWidth="1"/>
    <col min="5634" max="5634" width="57.25" style="1" customWidth="1"/>
    <col min="5635" max="5635" width="13.5" style="1" customWidth="1"/>
    <col min="5636" max="5636" width="10.875" style="1" customWidth="1"/>
    <col min="5637" max="5637" width="0" style="1" hidden="1" customWidth="1"/>
    <col min="5638" max="5639" width="9" style="1"/>
    <col min="5640" max="5642" width="0" style="1" hidden="1" customWidth="1"/>
    <col min="5643" max="5887" width="9" style="1"/>
    <col min="5888" max="5888" width="4.125" style="1" customWidth="1"/>
    <col min="5889" max="5889" width="30" style="1" customWidth="1"/>
    <col min="5890" max="5890" width="57.25" style="1" customWidth="1"/>
    <col min="5891" max="5891" width="13.5" style="1" customWidth="1"/>
    <col min="5892" max="5892" width="10.875" style="1" customWidth="1"/>
    <col min="5893" max="5893" width="0" style="1" hidden="1" customWidth="1"/>
    <col min="5894" max="5895" width="9" style="1"/>
    <col min="5896" max="5898" width="0" style="1" hidden="1" customWidth="1"/>
    <col min="5899" max="6143" width="9" style="1"/>
    <col min="6144" max="6144" width="4.125" style="1" customWidth="1"/>
    <col min="6145" max="6145" width="30" style="1" customWidth="1"/>
    <col min="6146" max="6146" width="57.25" style="1" customWidth="1"/>
    <col min="6147" max="6147" width="13.5" style="1" customWidth="1"/>
    <col min="6148" max="6148" width="10.875" style="1" customWidth="1"/>
    <col min="6149" max="6149" width="0" style="1" hidden="1" customWidth="1"/>
    <col min="6150" max="6151" width="9" style="1"/>
    <col min="6152" max="6154" width="0" style="1" hidden="1" customWidth="1"/>
    <col min="6155" max="6399" width="9" style="1"/>
    <col min="6400" max="6400" width="4.125" style="1" customWidth="1"/>
    <col min="6401" max="6401" width="30" style="1" customWidth="1"/>
    <col min="6402" max="6402" width="57.25" style="1" customWidth="1"/>
    <col min="6403" max="6403" width="13.5" style="1" customWidth="1"/>
    <col min="6404" max="6404" width="10.875" style="1" customWidth="1"/>
    <col min="6405" max="6405" width="0" style="1" hidden="1" customWidth="1"/>
    <col min="6406" max="6407" width="9" style="1"/>
    <col min="6408" max="6410" width="0" style="1" hidden="1" customWidth="1"/>
    <col min="6411" max="6655" width="9" style="1"/>
    <col min="6656" max="6656" width="4.125" style="1" customWidth="1"/>
    <col min="6657" max="6657" width="30" style="1" customWidth="1"/>
    <col min="6658" max="6658" width="57.25" style="1" customWidth="1"/>
    <col min="6659" max="6659" width="13.5" style="1" customWidth="1"/>
    <col min="6660" max="6660" width="10.875" style="1" customWidth="1"/>
    <col min="6661" max="6661" width="0" style="1" hidden="1" customWidth="1"/>
    <col min="6662" max="6663" width="9" style="1"/>
    <col min="6664" max="6666" width="0" style="1" hidden="1" customWidth="1"/>
    <col min="6667" max="6911" width="9" style="1"/>
    <col min="6912" max="6912" width="4.125" style="1" customWidth="1"/>
    <col min="6913" max="6913" width="30" style="1" customWidth="1"/>
    <col min="6914" max="6914" width="57.25" style="1" customWidth="1"/>
    <col min="6915" max="6915" width="13.5" style="1" customWidth="1"/>
    <col min="6916" max="6916" width="10.875" style="1" customWidth="1"/>
    <col min="6917" max="6917" width="0" style="1" hidden="1" customWidth="1"/>
    <col min="6918" max="6919" width="9" style="1"/>
    <col min="6920" max="6922" width="0" style="1" hidden="1" customWidth="1"/>
    <col min="6923" max="7167" width="9" style="1"/>
    <col min="7168" max="7168" width="4.125" style="1" customWidth="1"/>
    <col min="7169" max="7169" width="30" style="1" customWidth="1"/>
    <col min="7170" max="7170" width="57.25" style="1" customWidth="1"/>
    <col min="7171" max="7171" width="13.5" style="1" customWidth="1"/>
    <col min="7172" max="7172" width="10.875" style="1" customWidth="1"/>
    <col min="7173" max="7173" width="0" style="1" hidden="1" customWidth="1"/>
    <col min="7174" max="7175" width="9" style="1"/>
    <col min="7176" max="7178" width="0" style="1" hidden="1" customWidth="1"/>
    <col min="7179" max="7423" width="9" style="1"/>
    <col min="7424" max="7424" width="4.125" style="1" customWidth="1"/>
    <col min="7425" max="7425" width="30" style="1" customWidth="1"/>
    <col min="7426" max="7426" width="57.25" style="1" customWidth="1"/>
    <col min="7427" max="7427" width="13.5" style="1" customWidth="1"/>
    <col min="7428" max="7428" width="10.875" style="1" customWidth="1"/>
    <col min="7429" max="7429" width="0" style="1" hidden="1" customWidth="1"/>
    <col min="7430" max="7431" width="9" style="1"/>
    <col min="7432" max="7434" width="0" style="1" hidden="1" customWidth="1"/>
    <col min="7435" max="7679" width="9" style="1"/>
    <col min="7680" max="7680" width="4.125" style="1" customWidth="1"/>
    <col min="7681" max="7681" width="30" style="1" customWidth="1"/>
    <col min="7682" max="7682" width="57.25" style="1" customWidth="1"/>
    <col min="7683" max="7683" width="13.5" style="1" customWidth="1"/>
    <col min="7684" max="7684" width="10.875" style="1" customWidth="1"/>
    <col min="7685" max="7685" width="0" style="1" hidden="1" customWidth="1"/>
    <col min="7686" max="7687" width="9" style="1"/>
    <col min="7688" max="7690" width="0" style="1" hidden="1" customWidth="1"/>
    <col min="7691" max="7935" width="9" style="1"/>
    <col min="7936" max="7936" width="4.125" style="1" customWidth="1"/>
    <col min="7937" max="7937" width="30" style="1" customWidth="1"/>
    <col min="7938" max="7938" width="57.25" style="1" customWidth="1"/>
    <col min="7939" max="7939" width="13.5" style="1" customWidth="1"/>
    <col min="7940" max="7940" width="10.875" style="1" customWidth="1"/>
    <col min="7941" max="7941" width="0" style="1" hidden="1" customWidth="1"/>
    <col min="7942" max="7943" width="9" style="1"/>
    <col min="7944" max="7946" width="0" style="1" hidden="1" customWidth="1"/>
    <col min="7947" max="8191" width="9" style="1"/>
    <col min="8192" max="8192" width="4.125" style="1" customWidth="1"/>
    <col min="8193" max="8193" width="30" style="1" customWidth="1"/>
    <col min="8194" max="8194" width="57.25" style="1" customWidth="1"/>
    <col min="8195" max="8195" width="13.5" style="1" customWidth="1"/>
    <col min="8196" max="8196" width="10.875" style="1" customWidth="1"/>
    <col min="8197" max="8197" width="0" style="1" hidden="1" customWidth="1"/>
    <col min="8198" max="8199" width="9" style="1"/>
    <col min="8200" max="8202" width="0" style="1" hidden="1" customWidth="1"/>
    <col min="8203" max="8447" width="9" style="1"/>
    <col min="8448" max="8448" width="4.125" style="1" customWidth="1"/>
    <col min="8449" max="8449" width="30" style="1" customWidth="1"/>
    <col min="8450" max="8450" width="57.25" style="1" customWidth="1"/>
    <col min="8451" max="8451" width="13.5" style="1" customWidth="1"/>
    <col min="8452" max="8452" width="10.875" style="1" customWidth="1"/>
    <col min="8453" max="8453" width="0" style="1" hidden="1" customWidth="1"/>
    <col min="8454" max="8455" width="9" style="1"/>
    <col min="8456" max="8458" width="0" style="1" hidden="1" customWidth="1"/>
    <col min="8459" max="8703" width="9" style="1"/>
    <col min="8704" max="8704" width="4.125" style="1" customWidth="1"/>
    <col min="8705" max="8705" width="30" style="1" customWidth="1"/>
    <col min="8706" max="8706" width="57.25" style="1" customWidth="1"/>
    <col min="8707" max="8707" width="13.5" style="1" customWidth="1"/>
    <col min="8708" max="8708" width="10.875" style="1" customWidth="1"/>
    <col min="8709" max="8709" width="0" style="1" hidden="1" customWidth="1"/>
    <col min="8710" max="8711" width="9" style="1"/>
    <col min="8712" max="8714" width="0" style="1" hidden="1" customWidth="1"/>
    <col min="8715" max="8959" width="9" style="1"/>
    <col min="8960" max="8960" width="4.125" style="1" customWidth="1"/>
    <col min="8961" max="8961" width="30" style="1" customWidth="1"/>
    <col min="8962" max="8962" width="57.25" style="1" customWidth="1"/>
    <col min="8963" max="8963" width="13.5" style="1" customWidth="1"/>
    <col min="8964" max="8964" width="10.875" style="1" customWidth="1"/>
    <col min="8965" max="8965" width="0" style="1" hidden="1" customWidth="1"/>
    <col min="8966" max="8967" width="9" style="1"/>
    <col min="8968" max="8970" width="0" style="1" hidden="1" customWidth="1"/>
    <col min="8971" max="9215" width="9" style="1"/>
    <col min="9216" max="9216" width="4.125" style="1" customWidth="1"/>
    <col min="9217" max="9217" width="30" style="1" customWidth="1"/>
    <col min="9218" max="9218" width="57.25" style="1" customWidth="1"/>
    <col min="9219" max="9219" width="13.5" style="1" customWidth="1"/>
    <col min="9220" max="9220" width="10.875" style="1" customWidth="1"/>
    <col min="9221" max="9221" width="0" style="1" hidden="1" customWidth="1"/>
    <col min="9222" max="9223" width="9" style="1"/>
    <col min="9224" max="9226" width="0" style="1" hidden="1" customWidth="1"/>
    <col min="9227" max="9471" width="9" style="1"/>
    <col min="9472" max="9472" width="4.125" style="1" customWidth="1"/>
    <col min="9473" max="9473" width="30" style="1" customWidth="1"/>
    <col min="9474" max="9474" width="57.25" style="1" customWidth="1"/>
    <col min="9475" max="9475" width="13.5" style="1" customWidth="1"/>
    <col min="9476" max="9476" width="10.875" style="1" customWidth="1"/>
    <col min="9477" max="9477" width="0" style="1" hidden="1" customWidth="1"/>
    <col min="9478" max="9479" width="9" style="1"/>
    <col min="9480" max="9482" width="0" style="1" hidden="1" customWidth="1"/>
    <col min="9483" max="9727" width="9" style="1"/>
    <col min="9728" max="9728" width="4.125" style="1" customWidth="1"/>
    <col min="9729" max="9729" width="30" style="1" customWidth="1"/>
    <col min="9730" max="9730" width="57.25" style="1" customWidth="1"/>
    <col min="9731" max="9731" width="13.5" style="1" customWidth="1"/>
    <col min="9732" max="9732" width="10.875" style="1" customWidth="1"/>
    <col min="9733" max="9733" width="0" style="1" hidden="1" customWidth="1"/>
    <col min="9734" max="9735" width="9" style="1"/>
    <col min="9736" max="9738" width="0" style="1" hidden="1" customWidth="1"/>
    <col min="9739" max="9983" width="9" style="1"/>
    <col min="9984" max="9984" width="4.125" style="1" customWidth="1"/>
    <col min="9985" max="9985" width="30" style="1" customWidth="1"/>
    <col min="9986" max="9986" width="57.25" style="1" customWidth="1"/>
    <col min="9987" max="9987" width="13.5" style="1" customWidth="1"/>
    <col min="9988" max="9988" width="10.875" style="1" customWidth="1"/>
    <col min="9989" max="9989" width="0" style="1" hidden="1" customWidth="1"/>
    <col min="9990" max="9991" width="9" style="1"/>
    <col min="9992" max="9994" width="0" style="1" hidden="1" customWidth="1"/>
    <col min="9995" max="10239" width="9" style="1"/>
    <col min="10240" max="10240" width="4.125" style="1" customWidth="1"/>
    <col min="10241" max="10241" width="30" style="1" customWidth="1"/>
    <col min="10242" max="10242" width="57.25" style="1" customWidth="1"/>
    <col min="10243" max="10243" width="13.5" style="1" customWidth="1"/>
    <col min="10244" max="10244" width="10.875" style="1" customWidth="1"/>
    <col min="10245" max="10245" width="0" style="1" hidden="1" customWidth="1"/>
    <col min="10246" max="10247" width="9" style="1"/>
    <col min="10248" max="10250" width="0" style="1" hidden="1" customWidth="1"/>
    <col min="10251" max="10495" width="9" style="1"/>
    <col min="10496" max="10496" width="4.125" style="1" customWidth="1"/>
    <col min="10497" max="10497" width="30" style="1" customWidth="1"/>
    <col min="10498" max="10498" width="57.25" style="1" customWidth="1"/>
    <col min="10499" max="10499" width="13.5" style="1" customWidth="1"/>
    <col min="10500" max="10500" width="10.875" style="1" customWidth="1"/>
    <col min="10501" max="10501" width="0" style="1" hidden="1" customWidth="1"/>
    <col min="10502" max="10503" width="9" style="1"/>
    <col min="10504" max="10506" width="0" style="1" hidden="1" customWidth="1"/>
    <col min="10507" max="10751" width="9" style="1"/>
    <col min="10752" max="10752" width="4.125" style="1" customWidth="1"/>
    <col min="10753" max="10753" width="30" style="1" customWidth="1"/>
    <col min="10754" max="10754" width="57.25" style="1" customWidth="1"/>
    <col min="10755" max="10755" width="13.5" style="1" customWidth="1"/>
    <col min="10756" max="10756" width="10.875" style="1" customWidth="1"/>
    <col min="10757" max="10757" width="0" style="1" hidden="1" customWidth="1"/>
    <col min="10758" max="10759" width="9" style="1"/>
    <col min="10760" max="10762" width="0" style="1" hidden="1" customWidth="1"/>
    <col min="10763" max="11007" width="9" style="1"/>
    <col min="11008" max="11008" width="4.125" style="1" customWidth="1"/>
    <col min="11009" max="11009" width="30" style="1" customWidth="1"/>
    <col min="11010" max="11010" width="57.25" style="1" customWidth="1"/>
    <col min="11011" max="11011" width="13.5" style="1" customWidth="1"/>
    <col min="11012" max="11012" width="10.875" style="1" customWidth="1"/>
    <col min="11013" max="11013" width="0" style="1" hidden="1" customWidth="1"/>
    <col min="11014" max="11015" width="9" style="1"/>
    <col min="11016" max="11018" width="0" style="1" hidden="1" customWidth="1"/>
    <col min="11019" max="11263" width="9" style="1"/>
    <col min="11264" max="11264" width="4.125" style="1" customWidth="1"/>
    <col min="11265" max="11265" width="30" style="1" customWidth="1"/>
    <col min="11266" max="11266" width="57.25" style="1" customWidth="1"/>
    <col min="11267" max="11267" width="13.5" style="1" customWidth="1"/>
    <col min="11268" max="11268" width="10.875" style="1" customWidth="1"/>
    <col min="11269" max="11269" width="0" style="1" hidden="1" customWidth="1"/>
    <col min="11270" max="11271" width="9" style="1"/>
    <col min="11272" max="11274" width="0" style="1" hidden="1" customWidth="1"/>
    <col min="11275" max="11519" width="9" style="1"/>
    <col min="11520" max="11520" width="4.125" style="1" customWidth="1"/>
    <col min="11521" max="11521" width="30" style="1" customWidth="1"/>
    <col min="11522" max="11522" width="57.25" style="1" customWidth="1"/>
    <col min="11523" max="11523" width="13.5" style="1" customWidth="1"/>
    <col min="11524" max="11524" width="10.875" style="1" customWidth="1"/>
    <col min="11525" max="11525" width="0" style="1" hidden="1" customWidth="1"/>
    <col min="11526" max="11527" width="9" style="1"/>
    <col min="11528" max="11530" width="0" style="1" hidden="1" customWidth="1"/>
    <col min="11531" max="11775" width="9" style="1"/>
    <col min="11776" max="11776" width="4.125" style="1" customWidth="1"/>
    <col min="11777" max="11777" width="30" style="1" customWidth="1"/>
    <col min="11778" max="11778" width="57.25" style="1" customWidth="1"/>
    <col min="11779" max="11779" width="13.5" style="1" customWidth="1"/>
    <col min="11780" max="11780" width="10.875" style="1" customWidth="1"/>
    <col min="11781" max="11781" width="0" style="1" hidden="1" customWidth="1"/>
    <col min="11782" max="11783" width="9" style="1"/>
    <col min="11784" max="11786" width="0" style="1" hidden="1" customWidth="1"/>
    <col min="11787" max="12031" width="9" style="1"/>
    <col min="12032" max="12032" width="4.125" style="1" customWidth="1"/>
    <col min="12033" max="12033" width="30" style="1" customWidth="1"/>
    <col min="12034" max="12034" width="57.25" style="1" customWidth="1"/>
    <col min="12035" max="12035" width="13.5" style="1" customWidth="1"/>
    <col min="12036" max="12036" width="10.875" style="1" customWidth="1"/>
    <col min="12037" max="12037" width="0" style="1" hidden="1" customWidth="1"/>
    <col min="12038" max="12039" width="9" style="1"/>
    <col min="12040" max="12042" width="0" style="1" hidden="1" customWidth="1"/>
    <col min="12043" max="12287" width="9" style="1"/>
    <col min="12288" max="12288" width="4.125" style="1" customWidth="1"/>
    <col min="12289" max="12289" width="30" style="1" customWidth="1"/>
    <col min="12290" max="12290" width="57.25" style="1" customWidth="1"/>
    <col min="12291" max="12291" width="13.5" style="1" customWidth="1"/>
    <col min="12292" max="12292" width="10.875" style="1" customWidth="1"/>
    <col min="12293" max="12293" width="0" style="1" hidden="1" customWidth="1"/>
    <col min="12294" max="12295" width="9" style="1"/>
    <col min="12296" max="12298" width="0" style="1" hidden="1" customWidth="1"/>
    <col min="12299" max="12543" width="9" style="1"/>
    <col min="12544" max="12544" width="4.125" style="1" customWidth="1"/>
    <col min="12545" max="12545" width="30" style="1" customWidth="1"/>
    <col min="12546" max="12546" width="57.25" style="1" customWidth="1"/>
    <col min="12547" max="12547" width="13.5" style="1" customWidth="1"/>
    <col min="12548" max="12548" width="10.875" style="1" customWidth="1"/>
    <col min="12549" max="12549" width="0" style="1" hidden="1" customWidth="1"/>
    <col min="12550" max="12551" width="9" style="1"/>
    <col min="12552" max="12554" width="0" style="1" hidden="1" customWidth="1"/>
    <col min="12555" max="12799" width="9" style="1"/>
    <col min="12800" max="12800" width="4.125" style="1" customWidth="1"/>
    <col min="12801" max="12801" width="30" style="1" customWidth="1"/>
    <col min="12802" max="12802" width="57.25" style="1" customWidth="1"/>
    <col min="12803" max="12803" width="13.5" style="1" customWidth="1"/>
    <col min="12804" max="12804" width="10.875" style="1" customWidth="1"/>
    <col min="12805" max="12805" width="0" style="1" hidden="1" customWidth="1"/>
    <col min="12806" max="12807" width="9" style="1"/>
    <col min="12808" max="12810" width="0" style="1" hidden="1" customWidth="1"/>
    <col min="12811" max="13055" width="9" style="1"/>
    <col min="13056" max="13056" width="4.125" style="1" customWidth="1"/>
    <col min="13057" max="13057" width="30" style="1" customWidth="1"/>
    <col min="13058" max="13058" width="57.25" style="1" customWidth="1"/>
    <col min="13059" max="13059" width="13.5" style="1" customWidth="1"/>
    <col min="13060" max="13060" width="10.875" style="1" customWidth="1"/>
    <col min="13061" max="13061" width="0" style="1" hidden="1" customWidth="1"/>
    <col min="13062" max="13063" width="9" style="1"/>
    <col min="13064" max="13066" width="0" style="1" hidden="1" customWidth="1"/>
    <col min="13067" max="13311" width="9" style="1"/>
    <col min="13312" max="13312" width="4.125" style="1" customWidth="1"/>
    <col min="13313" max="13313" width="30" style="1" customWidth="1"/>
    <col min="13314" max="13314" width="57.25" style="1" customWidth="1"/>
    <col min="13315" max="13315" width="13.5" style="1" customWidth="1"/>
    <col min="13316" max="13316" width="10.875" style="1" customWidth="1"/>
    <col min="13317" max="13317" width="0" style="1" hidden="1" customWidth="1"/>
    <col min="13318" max="13319" width="9" style="1"/>
    <col min="13320" max="13322" width="0" style="1" hidden="1" customWidth="1"/>
    <col min="13323" max="13567" width="9" style="1"/>
    <col min="13568" max="13568" width="4.125" style="1" customWidth="1"/>
    <col min="13569" max="13569" width="30" style="1" customWidth="1"/>
    <col min="13570" max="13570" width="57.25" style="1" customWidth="1"/>
    <col min="13571" max="13571" width="13.5" style="1" customWidth="1"/>
    <col min="13572" max="13572" width="10.875" style="1" customWidth="1"/>
    <col min="13573" max="13573" width="0" style="1" hidden="1" customWidth="1"/>
    <col min="13574" max="13575" width="9" style="1"/>
    <col min="13576" max="13578" width="0" style="1" hidden="1" customWidth="1"/>
    <col min="13579" max="13823" width="9" style="1"/>
    <col min="13824" max="13824" width="4.125" style="1" customWidth="1"/>
    <col min="13825" max="13825" width="30" style="1" customWidth="1"/>
    <col min="13826" max="13826" width="57.25" style="1" customWidth="1"/>
    <col min="13827" max="13827" width="13.5" style="1" customWidth="1"/>
    <col min="13828" max="13828" width="10.875" style="1" customWidth="1"/>
    <col min="13829" max="13829" width="0" style="1" hidden="1" customWidth="1"/>
    <col min="13830" max="13831" width="9" style="1"/>
    <col min="13832" max="13834" width="0" style="1" hidden="1" customWidth="1"/>
    <col min="13835" max="14079" width="9" style="1"/>
    <col min="14080" max="14080" width="4.125" style="1" customWidth="1"/>
    <col min="14081" max="14081" width="30" style="1" customWidth="1"/>
    <col min="14082" max="14082" width="57.25" style="1" customWidth="1"/>
    <col min="14083" max="14083" width="13.5" style="1" customWidth="1"/>
    <col min="14084" max="14084" width="10.875" style="1" customWidth="1"/>
    <col min="14085" max="14085" width="0" style="1" hidden="1" customWidth="1"/>
    <col min="14086" max="14087" width="9" style="1"/>
    <col min="14088" max="14090" width="0" style="1" hidden="1" customWidth="1"/>
    <col min="14091" max="14335" width="9" style="1"/>
    <col min="14336" max="14336" width="4.125" style="1" customWidth="1"/>
    <col min="14337" max="14337" width="30" style="1" customWidth="1"/>
    <col min="14338" max="14338" width="57.25" style="1" customWidth="1"/>
    <col min="14339" max="14339" width="13.5" style="1" customWidth="1"/>
    <col min="14340" max="14340" width="10.875" style="1" customWidth="1"/>
    <col min="14341" max="14341" width="0" style="1" hidden="1" customWidth="1"/>
    <col min="14342" max="14343" width="9" style="1"/>
    <col min="14344" max="14346" width="0" style="1" hidden="1" customWidth="1"/>
    <col min="14347" max="14591" width="9" style="1"/>
    <col min="14592" max="14592" width="4.125" style="1" customWidth="1"/>
    <col min="14593" max="14593" width="30" style="1" customWidth="1"/>
    <col min="14594" max="14594" width="57.25" style="1" customWidth="1"/>
    <col min="14595" max="14595" width="13.5" style="1" customWidth="1"/>
    <col min="14596" max="14596" width="10.875" style="1" customWidth="1"/>
    <col min="14597" max="14597" width="0" style="1" hidden="1" customWidth="1"/>
    <col min="14598" max="14599" width="9" style="1"/>
    <col min="14600" max="14602" width="0" style="1" hidden="1" customWidth="1"/>
    <col min="14603" max="14847" width="9" style="1"/>
    <col min="14848" max="14848" width="4.125" style="1" customWidth="1"/>
    <col min="14849" max="14849" width="30" style="1" customWidth="1"/>
    <col min="14850" max="14850" width="57.25" style="1" customWidth="1"/>
    <col min="14851" max="14851" width="13.5" style="1" customWidth="1"/>
    <col min="14852" max="14852" width="10.875" style="1" customWidth="1"/>
    <col min="14853" max="14853" width="0" style="1" hidden="1" customWidth="1"/>
    <col min="14854" max="14855" width="9" style="1"/>
    <col min="14856" max="14858" width="0" style="1" hidden="1" customWidth="1"/>
    <col min="14859" max="15103" width="9" style="1"/>
    <col min="15104" max="15104" width="4.125" style="1" customWidth="1"/>
    <col min="15105" max="15105" width="30" style="1" customWidth="1"/>
    <col min="15106" max="15106" width="57.25" style="1" customWidth="1"/>
    <col min="15107" max="15107" width="13.5" style="1" customWidth="1"/>
    <col min="15108" max="15108" width="10.875" style="1" customWidth="1"/>
    <col min="15109" max="15109" width="0" style="1" hidden="1" customWidth="1"/>
    <col min="15110" max="15111" width="9" style="1"/>
    <col min="15112" max="15114" width="0" style="1" hidden="1" customWidth="1"/>
    <col min="15115" max="15359" width="9" style="1"/>
    <col min="15360" max="15360" width="4.125" style="1" customWidth="1"/>
    <col min="15361" max="15361" width="30" style="1" customWidth="1"/>
    <col min="15362" max="15362" width="57.25" style="1" customWidth="1"/>
    <col min="15363" max="15363" width="13.5" style="1" customWidth="1"/>
    <col min="15364" max="15364" width="10.875" style="1" customWidth="1"/>
    <col min="15365" max="15365" width="0" style="1" hidden="1" customWidth="1"/>
    <col min="15366" max="15367" width="9" style="1"/>
    <col min="15368" max="15370" width="0" style="1" hidden="1" customWidth="1"/>
    <col min="15371" max="15615" width="9" style="1"/>
    <col min="15616" max="15616" width="4.125" style="1" customWidth="1"/>
    <col min="15617" max="15617" width="30" style="1" customWidth="1"/>
    <col min="15618" max="15618" width="57.25" style="1" customWidth="1"/>
    <col min="15619" max="15619" width="13.5" style="1" customWidth="1"/>
    <col min="15620" max="15620" width="10.875" style="1" customWidth="1"/>
    <col min="15621" max="15621" width="0" style="1" hidden="1" customWidth="1"/>
    <col min="15622" max="15623" width="9" style="1"/>
    <col min="15624" max="15626" width="0" style="1" hidden="1" customWidth="1"/>
    <col min="15627" max="15871" width="9" style="1"/>
    <col min="15872" max="15872" width="4.125" style="1" customWidth="1"/>
    <col min="15873" max="15873" width="30" style="1" customWidth="1"/>
    <col min="15874" max="15874" width="57.25" style="1" customWidth="1"/>
    <col min="15875" max="15875" width="13.5" style="1" customWidth="1"/>
    <col min="15876" max="15876" width="10.875" style="1" customWidth="1"/>
    <col min="15877" max="15877" width="0" style="1" hidden="1" customWidth="1"/>
    <col min="15878" max="15879" width="9" style="1"/>
    <col min="15880" max="15882" width="0" style="1" hidden="1" customWidth="1"/>
    <col min="15883" max="16127" width="9" style="1"/>
    <col min="16128" max="16128" width="4.125" style="1" customWidth="1"/>
    <col min="16129" max="16129" width="30" style="1" customWidth="1"/>
    <col min="16130" max="16130" width="57.25" style="1" customWidth="1"/>
    <col min="16131" max="16131" width="13.5" style="1" customWidth="1"/>
    <col min="16132" max="16132" width="10.875" style="1" customWidth="1"/>
    <col min="16133" max="16133" width="0" style="1" hidden="1" customWidth="1"/>
    <col min="16134" max="16135" width="9" style="1"/>
    <col min="16136" max="16138" width="0" style="1" hidden="1" customWidth="1"/>
    <col min="16139" max="16384" width="9" style="1"/>
  </cols>
  <sheetData>
    <row r="1" spans="1:12" ht="44.25" customHeight="1" x14ac:dyDescent="0.2">
      <c r="A1" s="63" t="s">
        <v>90</v>
      </c>
      <c r="B1" s="63"/>
      <c r="C1" s="63"/>
      <c r="D1" s="63"/>
      <c r="E1" s="63"/>
    </row>
    <row r="2" spans="1:12" ht="11.25" customHeight="1" x14ac:dyDescent="0.2">
      <c r="A2" s="2"/>
      <c r="H2" s="5">
        <f>SUM(H3:H17)</f>
        <v>16136200</v>
      </c>
      <c r="I2" s="5">
        <v>344877900</v>
      </c>
    </row>
    <row r="3" spans="1:12" s="9" customFormat="1" ht="30" customHeight="1" x14ac:dyDescent="0.2">
      <c r="A3" s="6" t="s">
        <v>0</v>
      </c>
      <c r="B3" s="6" t="s">
        <v>1</v>
      </c>
      <c r="C3" s="6" t="s">
        <v>2</v>
      </c>
      <c r="D3" s="7" t="s">
        <v>3</v>
      </c>
      <c r="E3" s="8" t="s">
        <v>4</v>
      </c>
      <c r="H3" s="10">
        <v>3400800</v>
      </c>
      <c r="I3" s="10">
        <v>20488580</v>
      </c>
    </row>
    <row r="4" spans="1:12" s="9" customFormat="1" ht="20.25" customHeight="1" x14ac:dyDescent="0.2">
      <c r="A4" s="11"/>
      <c r="B4" s="64" t="s">
        <v>5</v>
      </c>
      <c r="C4" s="65"/>
      <c r="D4" s="11"/>
      <c r="E4" s="12">
        <f>E5+E14+E20+E22+E25+E53+E59</f>
        <v>338602200</v>
      </c>
      <c r="F4" s="13"/>
      <c r="H4" s="10">
        <v>3044800</v>
      </c>
      <c r="I4" s="10">
        <f>SUM(I2:I3)</f>
        <v>365366480</v>
      </c>
      <c r="K4" s="9" t="e">
        <f>SUM(K5,K14,K20,K22,K25,K53,K59)</f>
        <v>#REF!</v>
      </c>
      <c r="L4" s="9" t="e">
        <f>SUM(L5,L14,L20,L22,L25,L53,L59)</f>
        <v>#REF!</v>
      </c>
    </row>
    <row r="5" spans="1:12" s="17" customFormat="1" ht="28.5" customHeight="1" x14ac:dyDescent="0.2">
      <c r="A5" s="66" t="s">
        <v>91</v>
      </c>
      <c r="B5" s="67"/>
      <c r="C5" s="68"/>
      <c r="D5" s="14"/>
      <c r="E5" s="15">
        <f>SUM(E6,E8,E10)</f>
        <v>113023800</v>
      </c>
      <c r="F5" s="16"/>
      <c r="H5" s="18">
        <v>2000000</v>
      </c>
      <c r="K5" s="17">
        <f>SUM(K6:K10)</f>
        <v>3</v>
      </c>
      <c r="L5" s="17">
        <f>SUM(L6:L10)</f>
        <v>7</v>
      </c>
    </row>
    <row r="6" spans="1:12" s="9" customFormat="1" ht="21" customHeight="1" x14ac:dyDescent="0.2">
      <c r="A6" s="19">
        <v>1</v>
      </c>
      <c r="B6" s="61" t="s">
        <v>6</v>
      </c>
      <c r="C6" s="62"/>
      <c r="D6" s="19"/>
      <c r="E6" s="20">
        <f>E7</f>
        <v>1198800</v>
      </c>
      <c r="H6" s="10">
        <v>3097300</v>
      </c>
      <c r="K6" s="9">
        <v>1</v>
      </c>
      <c r="L6" s="9">
        <v>1</v>
      </c>
    </row>
    <row r="7" spans="1:12" s="9" customFormat="1" ht="100.5" customHeight="1" x14ac:dyDescent="0.2">
      <c r="A7" s="21">
        <v>1.1000000000000001</v>
      </c>
      <c r="B7" s="22" t="s">
        <v>7</v>
      </c>
      <c r="C7" s="22" t="s">
        <v>8</v>
      </c>
      <c r="D7" s="22" t="s">
        <v>9</v>
      </c>
      <c r="E7" s="23">
        <v>1198800</v>
      </c>
      <c r="F7" s="9" t="s">
        <v>10</v>
      </c>
      <c r="H7" s="10">
        <v>3000000</v>
      </c>
      <c r="J7" s="13" t="e">
        <f>E7+E9+#REF!+E17+#REF!+#REF!+#REF!+#REF!+#REF!+E24+#REF!+#REF!+#REF!+E29+E33+#REF!+E59</f>
        <v>#REF!</v>
      </c>
    </row>
    <row r="8" spans="1:12" s="9" customFormat="1" ht="20.25" customHeight="1" x14ac:dyDescent="0.2">
      <c r="A8" s="19">
        <v>2</v>
      </c>
      <c r="B8" s="61" t="s">
        <v>11</v>
      </c>
      <c r="C8" s="62"/>
      <c r="D8" s="19"/>
      <c r="E8" s="20">
        <f>SUM(E9:E9)</f>
        <v>1825000</v>
      </c>
      <c r="H8" s="10">
        <v>100000</v>
      </c>
      <c r="J8" s="13" t="e">
        <f>#REF!+#REF!+#REF!+#REF!+#REF!+#REF!+#REF!+#REF!+#REF!+#REF!+#REF!+#REF!+#REF!+#REF!+#REF!+#REF!+#REF!</f>
        <v>#REF!</v>
      </c>
      <c r="K8" s="9">
        <v>1</v>
      </c>
      <c r="L8" s="9">
        <v>1</v>
      </c>
    </row>
    <row r="9" spans="1:12" s="9" customFormat="1" ht="35.25" customHeight="1" x14ac:dyDescent="0.2">
      <c r="A9" s="24">
        <v>2.1</v>
      </c>
      <c r="B9" s="25" t="s">
        <v>12</v>
      </c>
      <c r="C9" s="25" t="s">
        <v>13</v>
      </c>
      <c r="D9" s="25" t="str">
        <f>'[1]บัญชีโครงการ 65 (เสนอขอ)'!E21</f>
        <v>สำนักงานประมงจังหวัดระยอง</v>
      </c>
      <c r="E9" s="26">
        <v>1825000</v>
      </c>
      <c r="H9" s="10">
        <v>335900</v>
      </c>
      <c r="J9" s="13" t="e">
        <f>#REF!</f>
        <v>#REF!</v>
      </c>
    </row>
    <row r="10" spans="1:12" s="9" customFormat="1" ht="20.25" customHeight="1" x14ac:dyDescent="0.2">
      <c r="A10" s="19">
        <v>3</v>
      </c>
      <c r="B10" s="61" t="s">
        <v>14</v>
      </c>
      <c r="C10" s="62"/>
      <c r="D10" s="19"/>
      <c r="E10" s="20">
        <f>SUM(E11:E13)</f>
        <v>110000000</v>
      </c>
      <c r="H10" s="10">
        <v>100000</v>
      </c>
      <c r="J10" s="13" t="e">
        <f>E12+#REF!+#REF!+#REF!+#REF!+#REF!+#REF!+#REF!+#REF!+#REF!+#REF!+#REF!+#REF!+E53+#REF!+E58+E59</f>
        <v>#REF!</v>
      </c>
      <c r="K10" s="9">
        <v>1</v>
      </c>
      <c r="L10" s="9">
        <v>5</v>
      </c>
    </row>
    <row r="11" spans="1:12" s="9" customFormat="1" ht="48" customHeight="1" x14ac:dyDescent="0.2">
      <c r="A11" s="24">
        <v>3.1</v>
      </c>
      <c r="B11" s="25" t="s">
        <v>15</v>
      </c>
      <c r="C11" s="25" t="s">
        <v>16</v>
      </c>
      <c r="D11" s="25" t="str">
        <f>'[1]บัญชีโครงการ 65 (เสนอขอ)'!E39</f>
        <v>โครงการส่งน้ำและบำรุงรักษาประแสร์</v>
      </c>
      <c r="E11" s="26">
        <v>50000000</v>
      </c>
      <c r="H11" s="10">
        <v>335900</v>
      </c>
      <c r="J11" s="13" t="e">
        <f>#REF!</f>
        <v>#REF!</v>
      </c>
    </row>
    <row r="12" spans="1:12" s="9" customFormat="1" ht="35.25" customHeight="1" x14ac:dyDescent="0.2">
      <c r="A12" s="24">
        <v>3.2</v>
      </c>
      <c r="B12" s="25" t="s">
        <v>17</v>
      </c>
      <c r="C12" s="25" t="s">
        <v>18</v>
      </c>
      <c r="D12" s="25" t="str">
        <f>'[1]บัญชีโครงการ 65 (เสนอขอ)'!E41</f>
        <v>โครงการชลประทานระยอง</v>
      </c>
      <c r="E12" s="26">
        <v>30000000</v>
      </c>
      <c r="H12" s="9">
        <v>50</v>
      </c>
      <c r="J12" s="13" t="e">
        <f>SUM(J10:J11)</f>
        <v>#REF!</v>
      </c>
    </row>
    <row r="13" spans="1:12" s="9" customFormat="1" ht="59.25" customHeight="1" x14ac:dyDescent="0.2">
      <c r="A13" s="24">
        <v>3.3</v>
      </c>
      <c r="B13" s="25" t="s">
        <v>19</v>
      </c>
      <c r="C13" s="25" t="s">
        <v>20</v>
      </c>
      <c r="D13" s="25" t="str">
        <f>'[1]บัญชีโครงการ 65 (เสนอขอ)'!E42</f>
        <v>โครงการชลประทานระยอง</v>
      </c>
      <c r="E13" s="26">
        <v>30000000</v>
      </c>
      <c r="J13" s="13"/>
    </row>
    <row r="14" spans="1:12" s="9" customFormat="1" ht="27.75" customHeight="1" x14ac:dyDescent="0.2">
      <c r="A14" s="58" t="s">
        <v>92</v>
      </c>
      <c r="B14" s="59"/>
      <c r="C14" s="60"/>
      <c r="D14" s="14"/>
      <c r="E14" s="15">
        <f>SUM(E15,E18)</f>
        <v>26672700</v>
      </c>
      <c r="H14" s="10">
        <v>720250</v>
      </c>
      <c r="K14" s="9">
        <f>SUM(K15:K19)</f>
        <v>2</v>
      </c>
      <c r="L14" s="9">
        <f>SUM(L15:L19)</f>
        <v>10</v>
      </c>
    </row>
    <row r="15" spans="1:12" s="9" customFormat="1" ht="21" customHeight="1" x14ac:dyDescent="0.2">
      <c r="A15" s="19">
        <v>4</v>
      </c>
      <c r="B15" s="61" t="s">
        <v>21</v>
      </c>
      <c r="C15" s="62"/>
      <c r="D15" s="19"/>
      <c r="E15" s="20">
        <f>SUM(E16:E17)</f>
        <v>16872700</v>
      </c>
      <c r="H15" s="9">
        <v>1200</v>
      </c>
      <c r="K15" s="9">
        <v>1</v>
      </c>
      <c r="L15" s="9">
        <v>3</v>
      </c>
    </row>
    <row r="16" spans="1:12" s="9" customFormat="1" ht="72" customHeight="1" x14ac:dyDescent="0.2">
      <c r="A16" s="24">
        <v>4.0999999999999996</v>
      </c>
      <c r="B16" s="27" t="s">
        <v>22</v>
      </c>
      <c r="C16" s="27" t="s">
        <v>23</v>
      </c>
      <c r="D16" s="27" t="str">
        <f>'[1]บัญชีโครงการ 65 (เสนอขอ)'!E8</f>
        <v xml:space="preserve">สำนักงานวัฒนธรรมจังหวัดระยอง  </v>
      </c>
      <c r="E16" s="28">
        <v>6297700</v>
      </c>
    </row>
    <row r="17" spans="1:12" s="9" customFormat="1" ht="111" customHeight="1" x14ac:dyDescent="0.2">
      <c r="A17" s="24">
        <v>4.2</v>
      </c>
      <c r="B17" s="25" t="s">
        <v>24</v>
      </c>
      <c r="C17" s="25" t="s">
        <v>25</v>
      </c>
      <c r="D17" s="25" t="str">
        <f>'[1]บัญชีโครงการ 65 (เสนอขอ)'!E9</f>
        <v xml:space="preserve">สำนักงานการท่องเที่ยวและกีฬาจังหวัดระยอง  </v>
      </c>
      <c r="E17" s="26">
        <v>10575000</v>
      </c>
    </row>
    <row r="18" spans="1:12" s="9" customFormat="1" ht="21" customHeight="1" x14ac:dyDescent="0.2">
      <c r="A18" s="19">
        <v>5</v>
      </c>
      <c r="B18" s="61" t="s">
        <v>26</v>
      </c>
      <c r="C18" s="62"/>
      <c r="D18" s="19"/>
      <c r="E18" s="20">
        <f>SUM(E19:E19)</f>
        <v>9800000</v>
      </c>
      <c r="H18" s="9">
        <v>1200</v>
      </c>
      <c r="K18" s="9">
        <v>1</v>
      </c>
      <c r="L18" s="9">
        <v>7</v>
      </c>
    </row>
    <row r="19" spans="1:12" s="9" customFormat="1" ht="109.5" customHeight="1" x14ac:dyDescent="0.2">
      <c r="A19" s="24">
        <v>5.0999999999999996</v>
      </c>
      <c r="B19" s="25" t="s">
        <v>27</v>
      </c>
      <c r="C19" s="25" t="s">
        <v>28</v>
      </c>
      <c r="D19" s="25" t="str">
        <f>'[1]บัญชีโครงการ 65 (เสนอขอ)'!E65</f>
        <v xml:space="preserve">แขวงทางหลวงชนบทระยอง </v>
      </c>
      <c r="E19" s="26">
        <v>9800000</v>
      </c>
    </row>
    <row r="20" spans="1:12" s="17" customFormat="1" ht="28.5" customHeight="1" x14ac:dyDescent="0.2">
      <c r="A20" s="58" t="s">
        <v>29</v>
      </c>
      <c r="B20" s="59"/>
      <c r="C20" s="60"/>
      <c r="D20" s="14"/>
      <c r="E20" s="15">
        <v>0</v>
      </c>
      <c r="K20" s="17" t="e">
        <f>SUM(#REF!)</f>
        <v>#REF!</v>
      </c>
      <c r="L20" s="17" t="e">
        <f>SUM(#REF!)</f>
        <v>#REF!</v>
      </c>
    </row>
    <row r="21" spans="1:12" s="17" customFormat="1" ht="28.5" customHeight="1" x14ac:dyDescent="0.2">
      <c r="A21" s="29"/>
      <c r="B21" s="30"/>
      <c r="C21" s="31"/>
      <c r="D21" s="32"/>
      <c r="E21" s="33"/>
    </row>
    <row r="22" spans="1:12" s="17" customFormat="1" ht="25.5" customHeight="1" x14ac:dyDescent="0.2">
      <c r="A22" s="53" t="s">
        <v>30</v>
      </c>
      <c r="B22" s="54"/>
      <c r="C22" s="55"/>
      <c r="D22" s="34"/>
      <c r="E22" s="35">
        <f>E23</f>
        <v>4742400</v>
      </c>
      <c r="K22" s="17">
        <f>SUM(K23:K24)</f>
        <v>1</v>
      </c>
      <c r="L22" s="17">
        <f>SUM(L23:L24)</f>
        <v>2</v>
      </c>
    </row>
    <row r="23" spans="1:12" s="9" customFormat="1" ht="22.5" customHeight="1" x14ac:dyDescent="0.2">
      <c r="A23" s="36">
        <v>6</v>
      </c>
      <c r="B23" s="51" t="s">
        <v>31</v>
      </c>
      <c r="C23" s="52"/>
      <c r="D23" s="36"/>
      <c r="E23" s="37">
        <f>SUM(E24:E24)</f>
        <v>4742400</v>
      </c>
      <c r="K23" s="9">
        <v>1</v>
      </c>
      <c r="L23" s="9">
        <v>2</v>
      </c>
    </row>
    <row r="24" spans="1:12" s="9" customFormat="1" ht="85.5" customHeight="1" x14ac:dyDescent="0.2">
      <c r="A24" s="24">
        <v>6.1</v>
      </c>
      <c r="B24" s="27" t="str">
        <f>'[1]บัญชีโครงการ 65 (เสนอขอ)'!C16</f>
        <v>เพิ่มแหล่งทรัพยากรสัตว์น้ำและป้องกันการสร้างผลกระทบต่อระบบนิเวศในทะเล</v>
      </c>
      <c r="C24" s="27" t="s">
        <v>32</v>
      </c>
      <c r="D24" s="27" t="str">
        <f>'[1]บัญชีโครงการ 65 (เสนอขอ)'!E16</f>
        <v xml:space="preserve">สำนักงานทรัพยากรทางทะเลและชายฝั่งที่ 1 </v>
      </c>
      <c r="E24" s="38">
        <v>4742400</v>
      </c>
      <c r="F24" s="9" t="s">
        <v>10</v>
      </c>
    </row>
    <row r="25" spans="1:12" s="9" customFormat="1" ht="19.5" customHeight="1" x14ac:dyDescent="0.2">
      <c r="A25" s="53" t="s">
        <v>93</v>
      </c>
      <c r="B25" s="54"/>
      <c r="C25" s="55"/>
      <c r="D25" s="34"/>
      <c r="E25" s="35">
        <f>E26+E28+E32+E34+E38+E47+E51</f>
        <v>180073400</v>
      </c>
      <c r="F25" s="13"/>
      <c r="K25" s="9">
        <f>SUM(K26:K52)</f>
        <v>7</v>
      </c>
      <c r="L25" s="9">
        <f>SUM(L26:L52)</f>
        <v>40</v>
      </c>
    </row>
    <row r="26" spans="1:12" s="17" customFormat="1" ht="20.25" customHeight="1" x14ac:dyDescent="0.2">
      <c r="A26" s="36">
        <v>7</v>
      </c>
      <c r="B26" s="51" t="s">
        <v>33</v>
      </c>
      <c r="C26" s="52"/>
      <c r="D26" s="36"/>
      <c r="E26" s="37">
        <f>SUM(E27:E27)</f>
        <v>1508400</v>
      </c>
      <c r="K26" s="17">
        <v>1</v>
      </c>
      <c r="L26" s="17">
        <v>3</v>
      </c>
    </row>
    <row r="27" spans="1:12" s="9" customFormat="1" ht="138.75" customHeight="1" x14ac:dyDescent="0.2">
      <c r="A27" s="24">
        <v>7.1</v>
      </c>
      <c r="B27" s="25" t="s">
        <v>34</v>
      </c>
      <c r="C27" s="25" t="s">
        <v>35</v>
      </c>
      <c r="D27" s="25" t="s">
        <v>36</v>
      </c>
      <c r="E27" s="39">
        <v>1508400</v>
      </c>
      <c r="F27" s="9" t="s">
        <v>10</v>
      </c>
    </row>
    <row r="28" spans="1:12" s="17" customFormat="1" ht="21" customHeight="1" x14ac:dyDescent="0.2">
      <c r="A28" s="36">
        <v>8</v>
      </c>
      <c r="B28" s="51" t="s">
        <v>37</v>
      </c>
      <c r="C28" s="52"/>
      <c r="D28" s="36"/>
      <c r="E28" s="37">
        <f>E29+E30+E31</f>
        <v>74500000</v>
      </c>
      <c r="K28" s="17">
        <v>1</v>
      </c>
      <c r="L28" s="17">
        <v>3</v>
      </c>
    </row>
    <row r="29" spans="1:12" s="9" customFormat="1" ht="71.25" customHeight="1" x14ac:dyDescent="0.2">
      <c r="A29" s="24">
        <v>8.1</v>
      </c>
      <c r="B29" s="40" t="s">
        <v>38</v>
      </c>
      <c r="C29" s="25" t="s">
        <v>39</v>
      </c>
      <c r="D29" s="25" t="s">
        <v>40</v>
      </c>
      <c r="E29" s="41">
        <v>9500000</v>
      </c>
    </row>
    <row r="30" spans="1:12" s="9" customFormat="1" ht="75" customHeight="1" x14ac:dyDescent="0.2">
      <c r="A30" s="24">
        <v>8.1999999999999993</v>
      </c>
      <c r="B30" s="40" t="s">
        <v>41</v>
      </c>
      <c r="C30" s="25" t="s">
        <v>42</v>
      </c>
      <c r="D30" s="25" t="s">
        <v>40</v>
      </c>
      <c r="E30" s="41">
        <v>25000000</v>
      </c>
    </row>
    <row r="31" spans="1:12" s="9" customFormat="1" ht="60.75" customHeight="1" x14ac:dyDescent="0.2">
      <c r="A31" s="24">
        <v>8.3000000000000007</v>
      </c>
      <c r="B31" s="25" t="s">
        <v>43</v>
      </c>
      <c r="C31" s="25" t="s">
        <v>44</v>
      </c>
      <c r="D31" s="25" t="s">
        <v>40</v>
      </c>
      <c r="E31" s="41">
        <v>40000000</v>
      </c>
    </row>
    <row r="32" spans="1:12" s="17" customFormat="1" ht="21" customHeight="1" x14ac:dyDescent="0.2">
      <c r="A32" s="36">
        <v>9</v>
      </c>
      <c r="B32" s="51" t="s">
        <v>45</v>
      </c>
      <c r="C32" s="52"/>
      <c r="D32" s="36"/>
      <c r="E32" s="37">
        <f>SUM(E33:E33)</f>
        <v>9970000</v>
      </c>
      <c r="K32" s="17">
        <v>1</v>
      </c>
      <c r="L32" s="17">
        <v>6</v>
      </c>
    </row>
    <row r="33" spans="1:12" s="9" customFormat="1" ht="57" customHeight="1" x14ac:dyDescent="0.2">
      <c r="A33" s="24">
        <v>9.1</v>
      </c>
      <c r="B33" s="40" t="s">
        <v>46</v>
      </c>
      <c r="C33" s="25" t="s">
        <v>47</v>
      </c>
      <c r="D33" s="25" t="s">
        <v>48</v>
      </c>
      <c r="E33" s="41">
        <v>9970000</v>
      </c>
      <c r="F33" s="42">
        <f>E33+E35+E36+E37+E48</f>
        <v>44619000</v>
      </c>
    </row>
    <row r="34" spans="1:12" s="17" customFormat="1" ht="21" customHeight="1" x14ac:dyDescent="0.2">
      <c r="A34" s="36">
        <v>10</v>
      </c>
      <c r="B34" s="51" t="s">
        <v>49</v>
      </c>
      <c r="C34" s="52"/>
      <c r="D34" s="36"/>
      <c r="E34" s="37">
        <f>E35+E36+E37</f>
        <v>24650000</v>
      </c>
      <c r="K34" s="17">
        <v>1</v>
      </c>
      <c r="L34" s="17">
        <v>5</v>
      </c>
    </row>
    <row r="35" spans="1:12" s="9" customFormat="1" ht="75.75" customHeight="1" x14ac:dyDescent="0.2">
      <c r="A35" s="24">
        <v>10.1</v>
      </c>
      <c r="B35" s="40" t="s">
        <v>50</v>
      </c>
      <c r="C35" s="25" t="s">
        <v>51</v>
      </c>
      <c r="D35" s="25" t="s">
        <v>48</v>
      </c>
      <c r="E35" s="41">
        <v>9980000</v>
      </c>
      <c r="F35" s="43"/>
    </row>
    <row r="36" spans="1:12" s="9" customFormat="1" ht="71.25" customHeight="1" x14ac:dyDescent="0.2">
      <c r="A36" s="24">
        <v>10.199999999999999</v>
      </c>
      <c r="B36" s="40" t="s">
        <v>52</v>
      </c>
      <c r="C36" s="25" t="s">
        <v>53</v>
      </c>
      <c r="D36" s="25" t="s">
        <v>48</v>
      </c>
      <c r="E36" s="41">
        <v>4720000</v>
      </c>
      <c r="F36" s="43"/>
    </row>
    <row r="37" spans="1:12" s="9" customFormat="1" ht="72.75" customHeight="1" x14ac:dyDescent="0.2">
      <c r="A37" s="24">
        <v>10.3</v>
      </c>
      <c r="B37" s="40" t="s">
        <v>54</v>
      </c>
      <c r="C37" s="25" t="s">
        <v>55</v>
      </c>
      <c r="D37" s="25" t="s">
        <v>48</v>
      </c>
      <c r="E37" s="41">
        <v>9950000</v>
      </c>
      <c r="F37" s="43"/>
    </row>
    <row r="38" spans="1:12" s="17" customFormat="1" ht="21" customHeight="1" x14ac:dyDescent="0.2">
      <c r="A38" s="36">
        <v>11</v>
      </c>
      <c r="B38" s="51" t="s">
        <v>56</v>
      </c>
      <c r="C38" s="52"/>
      <c r="D38" s="36"/>
      <c r="E38" s="37">
        <f>E39+E40+E41+E42+E43+E44+E45+E46</f>
        <v>14446000</v>
      </c>
      <c r="K38" s="17">
        <v>1</v>
      </c>
      <c r="L38" s="17">
        <v>17</v>
      </c>
    </row>
    <row r="39" spans="1:12" s="9" customFormat="1" ht="37.5" customHeight="1" x14ac:dyDescent="0.2">
      <c r="A39" s="24">
        <v>11.1</v>
      </c>
      <c r="B39" s="25" t="s">
        <v>57</v>
      </c>
      <c r="C39" s="25" t="s">
        <v>58</v>
      </c>
      <c r="D39" s="25" t="s">
        <v>59</v>
      </c>
      <c r="E39" s="41">
        <v>1896000</v>
      </c>
    </row>
    <row r="40" spans="1:12" s="9" customFormat="1" ht="51.75" customHeight="1" x14ac:dyDescent="0.2">
      <c r="A40" s="24">
        <v>11.2</v>
      </c>
      <c r="B40" s="25" t="s">
        <v>60</v>
      </c>
      <c r="C40" s="27" t="s">
        <v>61</v>
      </c>
      <c r="D40" s="25" t="s">
        <v>59</v>
      </c>
      <c r="E40" s="41">
        <v>1720000</v>
      </c>
    </row>
    <row r="41" spans="1:12" s="9" customFormat="1" ht="45" customHeight="1" x14ac:dyDescent="0.2">
      <c r="A41" s="24">
        <v>11.3</v>
      </c>
      <c r="B41" s="25" t="s">
        <v>62</v>
      </c>
      <c r="C41" s="25" t="s">
        <v>63</v>
      </c>
      <c r="D41" s="25" t="s">
        <v>59</v>
      </c>
      <c r="E41" s="41">
        <v>1897000</v>
      </c>
    </row>
    <row r="42" spans="1:12" s="9" customFormat="1" ht="51" customHeight="1" x14ac:dyDescent="0.2">
      <c r="A42" s="24">
        <v>11.4</v>
      </c>
      <c r="B42" s="25" t="s">
        <v>64</v>
      </c>
      <c r="C42" s="25" t="s">
        <v>65</v>
      </c>
      <c r="D42" s="25" t="s">
        <v>59</v>
      </c>
      <c r="E42" s="41">
        <v>1796000</v>
      </c>
    </row>
    <row r="43" spans="1:12" s="9" customFormat="1" ht="45" customHeight="1" x14ac:dyDescent="0.2">
      <c r="A43" s="24">
        <v>11.5</v>
      </c>
      <c r="B43" s="25" t="s">
        <v>66</v>
      </c>
      <c r="C43" s="25" t="s">
        <v>67</v>
      </c>
      <c r="D43" s="25" t="s">
        <v>59</v>
      </c>
      <c r="E43" s="41">
        <v>1985000</v>
      </c>
    </row>
    <row r="44" spans="1:12" s="9" customFormat="1" ht="55.5" customHeight="1" x14ac:dyDescent="0.2">
      <c r="A44" s="24">
        <v>11.6</v>
      </c>
      <c r="B44" s="25" t="s">
        <v>68</v>
      </c>
      <c r="C44" s="25" t="s">
        <v>69</v>
      </c>
      <c r="D44" s="25" t="s">
        <v>59</v>
      </c>
      <c r="E44" s="41">
        <v>1507000</v>
      </c>
    </row>
    <row r="45" spans="1:12" s="9" customFormat="1" ht="45.75" customHeight="1" x14ac:dyDescent="0.2">
      <c r="A45" s="24">
        <v>11.7</v>
      </c>
      <c r="B45" s="25" t="s">
        <v>70</v>
      </c>
      <c r="C45" s="25" t="s">
        <v>71</v>
      </c>
      <c r="D45" s="25" t="s">
        <v>59</v>
      </c>
      <c r="E45" s="41">
        <v>1788000</v>
      </c>
    </row>
    <row r="46" spans="1:12" s="9" customFormat="1" ht="52.5" customHeight="1" x14ac:dyDescent="0.2">
      <c r="A46" s="44">
        <v>11.8</v>
      </c>
      <c r="B46" s="25" t="s">
        <v>72</v>
      </c>
      <c r="C46" s="25" t="s">
        <v>73</v>
      </c>
      <c r="D46" s="25" t="s">
        <v>59</v>
      </c>
      <c r="E46" s="41">
        <v>1857000</v>
      </c>
    </row>
    <row r="47" spans="1:12" s="17" customFormat="1" ht="21" customHeight="1" x14ac:dyDescent="0.2">
      <c r="A47" s="36">
        <v>12</v>
      </c>
      <c r="B47" s="51" t="s">
        <v>74</v>
      </c>
      <c r="C47" s="52"/>
      <c r="D47" s="36"/>
      <c r="E47" s="37">
        <f>E48+E49+E50</f>
        <v>24999000</v>
      </c>
      <c r="K47" s="17">
        <v>1</v>
      </c>
      <c r="L47" s="17">
        <v>5</v>
      </c>
    </row>
    <row r="48" spans="1:12" s="9" customFormat="1" ht="65.25" customHeight="1" x14ac:dyDescent="0.2">
      <c r="A48" s="24">
        <v>12.1</v>
      </c>
      <c r="B48" s="40" t="s">
        <v>75</v>
      </c>
      <c r="C48" s="25" t="s">
        <v>76</v>
      </c>
      <c r="D48" s="25" t="s">
        <v>48</v>
      </c>
      <c r="E48" s="41">
        <v>9999000</v>
      </c>
      <c r="F48" s="43"/>
    </row>
    <row r="49" spans="1:12" s="9" customFormat="1" ht="44.25" customHeight="1" x14ac:dyDescent="0.2">
      <c r="A49" s="24">
        <v>12.2</v>
      </c>
      <c r="B49" s="40" t="s">
        <v>77</v>
      </c>
      <c r="C49" s="25" t="s">
        <v>78</v>
      </c>
      <c r="D49" s="25" t="s">
        <v>40</v>
      </c>
      <c r="E49" s="41">
        <v>10000000</v>
      </c>
    </row>
    <row r="50" spans="1:12" s="9" customFormat="1" ht="45" customHeight="1" x14ac:dyDescent="0.2">
      <c r="A50" s="24">
        <v>12.3</v>
      </c>
      <c r="B50" s="25" t="s">
        <v>79</v>
      </c>
      <c r="C50" s="25" t="s">
        <v>80</v>
      </c>
      <c r="D50" s="25" t="s">
        <v>40</v>
      </c>
      <c r="E50" s="41">
        <v>5000000</v>
      </c>
    </row>
    <row r="51" spans="1:12" s="17" customFormat="1" ht="21" customHeight="1" x14ac:dyDescent="0.2">
      <c r="A51" s="36">
        <v>13</v>
      </c>
      <c r="B51" s="51" t="s">
        <v>81</v>
      </c>
      <c r="C51" s="52"/>
      <c r="D51" s="36"/>
      <c r="E51" s="37">
        <f>E52</f>
        <v>30000000</v>
      </c>
      <c r="K51" s="17">
        <v>1</v>
      </c>
      <c r="L51" s="17">
        <v>1</v>
      </c>
    </row>
    <row r="52" spans="1:12" s="9" customFormat="1" ht="48.75" customHeight="1" x14ac:dyDescent="0.2">
      <c r="A52" s="24">
        <v>13.1</v>
      </c>
      <c r="B52" s="27" t="s">
        <v>82</v>
      </c>
      <c r="C52" s="27" t="s">
        <v>83</v>
      </c>
      <c r="D52" s="27" t="s">
        <v>84</v>
      </c>
      <c r="E52" s="38">
        <f>'[1]บัญชีโครงการ 65 (เสนอขอ)'!F40</f>
        <v>30000000</v>
      </c>
    </row>
    <row r="53" spans="1:12" s="9" customFormat="1" ht="22.5" customHeight="1" x14ac:dyDescent="0.2">
      <c r="A53" s="53" t="s">
        <v>85</v>
      </c>
      <c r="B53" s="54"/>
      <c r="C53" s="55"/>
      <c r="D53" s="34"/>
      <c r="E53" s="35">
        <f>SUM(E54)</f>
        <v>5089900</v>
      </c>
      <c r="K53" s="9">
        <f>SUM(K54:K57)</f>
        <v>1</v>
      </c>
      <c r="L53" s="9">
        <f>SUM(L54:L57)</f>
        <v>3</v>
      </c>
    </row>
    <row r="54" spans="1:12" s="17" customFormat="1" ht="21" customHeight="1" x14ac:dyDescent="0.2">
      <c r="A54" s="36">
        <v>14</v>
      </c>
      <c r="B54" s="51" t="s">
        <v>86</v>
      </c>
      <c r="C54" s="52"/>
      <c r="D54" s="36"/>
      <c r="E54" s="37">
        <f>E55+E56+E57</f>
        <v>5089900</v>
      </c>
      <c r="K54" s="17">
        <v>1</v>
      </c>
      <c r="L54" s="17">
        <v>3</v>
      </c>
    </row>
    <row r="55" spans="1:12" s="9" customFormat="1" ht="51.75" customHeight="1" x14ac:dyDescent="0.2">
      <c r="A55" s="24">
        <v>14.1</v>
      </c>
      <c r="B55" s="25" t="str">
        <f>'[1]บัญชีโครงการ 65 (เสนอขอ)'!C12</f>
        <v>มหกรรมเทศกาลอาหารเด่นจังหวัดระยอง</v>
      </c>
      <c r="C55" s="25" t="str">
        <f>'[1]บัญชีโครงการ 65 (เสนอขอ)'!D12</f>
        <v>1. จัดงานมหกรรมเทศกาลอาหารเด่นจังหวัดระยอง ประจำปี 2565 จำนวน 1 ครั้ง โดยจัดงานจำนวน 5 วัน ไม่น้อยกว่า 130 คูหา
2. จัดทำสื่อประชาสัมพันธ์/โฆษณาและเผยแพร่/เว็บไซต์ประชาสัมพันธ์/คู่มือร้านอาหารอร่อยจังหวัดระยอง จำนวน 1,000 เล่ม</v>
      </c>
      <c r="D55" s="25" t="str">
        <f>'[1]บัญชีโครงการ 65 (เสนอขอ)'!E12</f>
        <v>สำนักงานพาณิชย์จังหวัดระยอง</v>
      </c>
      <c r="E55" s="39">
        <v>1770000</v>
      </c>
      <c r="F55" s="9" t="s">
        <v>10</v>
      </c>
    </row>
    <row r="56" spans="1:12" s="9" customFormat="1" ht="33.75" customHeight="1" x14ac:dyDescent="0.2">
      <c r="A56" s="24">
        <v>14.2</v>
      </c>
      <c r="B56" s="25" t="str">
        <f>'[1]บัญชีโครงการ 65 (เสนอขอ)'!C13</f>
        <v>ยกระดับ SMEs ไทยก้าวไกลสู่อาเซียน</v>
      </c>
      <c r="C56" s="25" t="str">
        <f>'[1]บัญชีโครงการ 65 (เสนอขอ)'!D13</f>
        <v>จัดงานแสดงและจำหน่ายผลิตภัณฑ์สินค้าของผู้ประกอบการ SMEs/กลุ่ม Biz Club/OTOP จำนวน 1 ครั้ง 5 วัน สถานที่จัดงานในจังหวัดภาคกลางหรือภาคตะวันออกเฉียงเหนือ</v>
      </c>
      <c r="D56" s="25" t="str">
        <f>'[1]บัญชีโครงการ 65 (เสนอขอ)'!E13</f>
        <v>สำนักงานพาณิชย์จังหวัดระยอง</v>
      </c>
      <c r="E56" s="39">
        <v>1008900</v>
      </c>
      <c r="F56" s="9" t="s">
        <v>10</v>
      </c>
    </row>
    <row r="57" spans="1:12" s="9" customFormat="1" ht="25.5" customHeight="1" x14ac:dyDescent="0.2">
      <c r="A57" s="24">
        <v>14.3</v>
      </c>
      <c r="B57" s="25" t="str">
        <f>'[1]บัญชีโครงการ 65 (เสนอขอ)'!C30</f>
        <v>OTOP ระยองก้าวใหม่ ขับเคลื่อนไทยไปด้วยกัน</v>
      </c>
      <c r="C57" s="25" t="str">
        <f>'[1]บัญชีโครงการ 65 (เสนอขอ)'!D30</f>
        <v>จัดงาน “OTOP ระยองก้าวใหม่ ขับเคลื่อนไทยไปด้วยกัน” จำนวน 2 ครั้ง ๆ ละไม่น้อยกว่า 100 บูธ</v>
      </c>
      <c r="D57" s="25" t="str">
        <f>'[1]บัญชีโครงการ 65 (เสนอขอ)'!E30</f>
        <v>สำนักงานพัฒนาชุมชนจังหวัดระยอง</v>
      </c>
      <c r="E57" s="39">
        <v>2311000</v>
      </c>
      <c r="F57" s="9" t="s">
        <v>10</v>
      </c>
    </row>
    <row r="58" spans="1:12" s="9" customFormat="1" ht="12" customHeight="1" x14ac:dyDescent="0.2">
      <c r="A58" s="45"/>
      <c r="B58" s="46"/>
      <c r="C58" s="46"/>
      <c r="D58" s="47"/>
      <c r="E58" s="48"/>
    </row>
    <row r="59" spans="1:12" s="9" customFormat="1" ht="21.75" customHeight="1" x14ac:dyDescent="0.2">
      <c r="A59" s="56" t="s">
        <v>87</v>
      </c>
      <c r="B59" s="57"/>
      <c r="C59" s="49" t="s">
        <v>88</v>
      </c>
      <c r="D59" s="50" t="s">
        <v>89</v>
      </c>
      <c r="E59" s="37">
        <v>9000000</v>
      </c>
      <c r="L59" s="9">
        <v>1</v>
      </c>
    </row>
  </sheetData>
  <mergeCells count="23">
    <mergeCell ref="B10:C10"/>
    <mergeCell ref="A1:E1"/>
    <mergeCell ref="B4:C4"/>
    <mergeCell ref="A5:C5"/>
    <mergeCell ref="B6:C6"/>
    <mergeCell ref="B8:C8"/>
    <mergeCell ref="B38:C38"/>
    <mergeCell ref="A14:C14"/>
    <mergeCell ref="B15:C15"/>
    <mergeCell ref="B18:C18"/>
    <mergeCell ref="A20:C20"/>
    <mergeCell ref="A22:C22"/>
    <mergeCell ref="B23:C23"/>
    <mergeCell ref="A25:C25"/>
    <mergeCell ref="B26:C26"/>
    <mergeCell ref="B28:C28"/>
    <mergeCell ref="B32:C32"/>
    <mergeCell ref="B34:C34"/>
    <mergeCell ref="B47:C47"/>
    <mergeCell ref="B51:C51"/>
    <mergeCell ref="A53:C53"/>
    <mergeCell ref="B54:C54"/>
    <mergeCell ref="A59:B59"/>
  </mergeCells>
  <printOptions horizontalCentered="1"/>
  <pageMargins left="0.31496062992125984" right="0.31496062992125984" top="0.78740157480314965" bottom="0.59055118110236227" header="0.31496062992125984" footer="0.31496062992125984"/>
  <pageSetup paperSize="9"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งบจังหวัดระยอง ปี  2565</vt:lpstr>
      <vt:lpstr>'งบจังหวัดระยอง ปี  2565'!Print_Titles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2021-11-23T04:29:57Z</cp:lastPrinted>
  <dcterms:created xsi:type="dcterms:W3CDTF">2021-10-28T07:54:45Z</dcterms:created>
  <dcterms:modified xsi:type="dcterms:W3CDTF">2021-11-23T04:34:27Z</dcterms:modified>
</cp:coreProperties>
</file>