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8CD2535-50E1-4AD5-B42A-5768B4A8F1BB}" xr6:coauthVersionLast="47" xr6:coauthVersionMax="47" xr10:uidLastSave="{00000000-0000-0000-0000-000000000000}"/>
  <bookViews>
    <workbookView xWindow="-120" yWindow="-120" windowWidth="29040" windowHeight="15720" activeTab="4" xr2:uid="{C6E7A16E-B739-4809-8133-899449423679}"/>
  </bookViews>
  <sheets>
    <sheet name="หลัก รอง ย่อย ปี 66" sheetId="9" r:id="rId1"/>
    <sheet name="กิจกรรม รายการ" sheetId="6" r:id="rId2"/>
    <sheet name="แบ่งผลผลิต" sheetId="11" r:id="rId3"/>
    <sheet name="งบปี 2566 (ใช้งาน)" sheetId="12" r:id="rId4"/>
    <sheet name="ใบสรุปหน่วยงาน" sheetId="14" r:id="rId5"/>
    <sheet name="สรุปตามประเด็นการพัฒนา" sheetId="15" r:id="rId6"/>
    <sheet name="mask1" sheetId="7" state="hidden" r:id="rId7"/>
    <sheet name="mask2" sheetId="1" state="hidden" r:id="rId8"/>
  </sheets>
  <externalReferences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5" l="1"/>
  <c r="C11" i="15"/>
  <c r="D9" i="15"/>
  <c r="D7" i="15"/>
  <c r="D5" i="15"/>
  <c r="D4" i="15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E19" i="14"/>
  <c r="E17" i="14"/>
  <c r="E5" i="14"/>
  <c r="E4" i="14"/>
  <c r="E8" i="14"/>
  <c r="E11" i="14"/>
  <c r="E16" i="14"/>
  <c r="E15" i="14"/>
  <c r="E14" i="14"/>
  <c r="E13" i="14"/>
  <c r="E12" i="14"/>
  <c r="E10" i="14"/>
  <c r="E9" i="14"/>
  <c r="E7" i="14"/>
  <c r="E6" i="14"/>
  <c r="D12" i="14"/>
  <c r="D10" i="14"/>
  <c r="D7" i="14"/>
  <c r="D19" i="14" l="1"/>
  <c r="H163" i="12"/>
  <c r="H162" i="12"/>
  <c r="H161" i="12"/>
  <c r="H160" i="12"/>
  <c r="E163" i="12"/>
  <c r="E52" i="12"/>
  <c r="E154" i="12"/>
  <c r="E152" i="12"/>
  <c r="E150" i="12"/>
  <c r="E145" i="12"/>
  <c r="E144" i="12" s="1"/>
  <c r="E143" i="12" s="1"/>
  <c r="E139" i="12"/>
  <c r="E138" i="12" s="1"/>
  <c r="E137" i="12" s="1"/>
  <c r="D162" i="12" s="1"/>
  <c r="E135" i="12"/>
  <c r="E134" i="12" s="1"/>
  <c r="E132" i="12"/>
  <c r="E131" i="12" s="1"/>
  <c r="E128" i="12"/>
  <c r="E127" i="12" s="1"/>
  <c r="E125" i="12"/>
  <c r="E124" i="12" s="1"/>
  <c r="E122" i="12"/>
  <c r="E121" i="12" s="1"/>
  <c r="E119" i="12"/>
  <c r="E118" i="12" s="1"/>
  <c r="E116" i="12"/>
  <c r="E115" i="12" s="1"/>
  <c r="E113" i="12"/>
  <c r="E112" i="12" s="1"/>
  <c r="E110" i="12"/>
  <c r="E109" i="12" s="1"/>
  <c r="E106" i="12"/>
  <c r="E105" i="12" s="1"/>
  <c r="E104" i="12" s="1"/>
  <c r="E101" i="12"/>
  <c r="E100" i="12" s="1"/>
  <c r="E99" i="12" s="1"/>
  <c r="E96" i="12"/>
  <c r="E95" i="12" s="1"/>
  <c r="E94" i="12" s="1"/>
  <c r="E90" i="12"/>
  <c r="E89" i="12" s="1"/>
  <c r="E88" i="12" s="1"/>
  <c r="E85" i="12"/>
  <c r="E83" i="12"/>
  <c r="E81" i="12"/>
  <c r="E73" i="12"/>
  <c r="E72" i="12" s="1"/>
  <c r="E70" i="12"/>
  <c r="E69" i="12" s="1"/>
  <c r="E65" i="12"/>
  <c r="E64" i="12" s="1"/>
  <c r="E62" i="12"/>
  <c r="E61" i="12" s="1"/>
  <c r="E50" i="12"/>
  <c r="E48" i="12"/>
  <c r="E41" i="12"/>
  <c r="E39" i="12" s="1"/>
  <c r="E38" i="12" s="1"/>
  <c r="E34" i="12"/>
  <c r="E33" i="12" s="1"/>
  <c r="E31" i="12"/>
  <c r="E30" i="12" s="1"/>
  <c r="E29" i="12" s="1"/>
  <c r="E23" i="12"/>
  <c r="E21" i="12"/>
  <c r="E19" i="12"/>
  <c r="E13" i="12"/>
  <c r="E8" i="12" s="1"/>
  <c r="E7" i="12" s="1"/>
  <c r="D22" i="11"/>
  <c r="D17" i="11"/>
  <c r="D12" i="11"/>
  <c r="D9" i="11"/>
  <c r="D5" i="11"/>
  <c r="D134" i="6"/>
  <c r="D133" i="6" s="1"/>
  <c r="D131" i="6"/>
  <c r="D130" i="6"/>
  <c r="D126" i="6"/>
  <c r="D125" i="6" s="1"/>
  <c r="D124" i="6" s="1"/>
  <c r="D122" i="6"/>
  <c r="D121" i="6" s="1"/>
  <c r="D119" i="6"/>
  <c r="D118" i="6"/>
  <c r="D115" i="6"/>
  <c r="D114" i="6" s="1"/>
  <c r="D112" i="6"/>
  <c r="D111" i="6" s="1"/>
  <c r="D109" i="6"/>
  <c r="D108" i="6" s="1"/>
  <c r="D106" i="6"/>
  <c r="D105" i="6"/>
  <c r="D103" i="6"/>
  <c r="D102" i="6"/>
  <c r="D100" i="6"/>
  <c r="D99" i="6" s="1"/>
  <c r="D97" i="6"/>
  <c r="D96" i="6"/>
  <c r="D93" i="6"/>
  <c r="D92" i="6" s="1"/>
  <c r="D91" i="6" s="1"/>
  <c r="D88" i="6"/>
  <c r="D87" i="6" s="1"/>
  <c r="D86" i="6" s="1"/>
  <c r="D83" i="6"/>
  <c r="D82" i="6" s="1"/>
  <c r="D78" i="6"/>
  <c r="D77" i="6"/>
  <c r="D76" i="6" s="1"/>
  <c r="D69" i="6"/>
  <c r="D68" i="6"/>
  <c r="D67" i="6" s="1"/>
  <c r="D65" i="6"/>
  <c r="D64" i="6" s="1"/>
  <c r="D60" i="6" s="1"/>
  <c r="D62" i="6"/>
  <c r="D61" i="6"/>
  <c r="D57" i="6"/>
  <c r="D56" i="6"/>
  <c r="D54" i="6"/>
  <c r="D53" i="6" s="1"/>
  <c r="D52" i="6" s="1"/>
  <c r="D41" i="6"/>
  <c r="D40" i="6" s="1"/>
  <c r="D35" i="6"/>
  <c r="D34" i="6" s="1"/>
  <c r="D33" i="6" s="1"/>
  <c r="D30" i="6"/>
  <c r="D29" i="6" s="1"/>
  <c r="D27" i="6"/>
  <c r="D26" i="6" s="1"/>
  <c r="D16" i="6"/>
  <c r="D15" i="6" s="1"/>
  <c r="D14" i="6" s="1"/>
  <c r="D8" i="6"/>
  <c r="D7" i="6" s="1"/>
  <c r="D6" i="6" s="1"/>
  <c r="D154" i="9"/>
  <c r="D152" i="9"/>
  <c r="D150" i="9"/>
  <c r="D145" i="9"/>
  <c r="D144" i="9" s="1"/>
  <c r="D143" i="9" s="1"/>
  <c r="D139" i="9"/>
  <c r="D138" i="9" s="1"/>
  <c r="D137" i="9" s="1"/>
  <c r="D135" i="9"/>
  <c r="D134" i="9" s="1"/>
  <c r="D132" i="9"/>
  <c r="D131" i="9" s="1"/>
  <c r="D128" i="9"/>
  <c r="D127" i="9" s="1"/>
  <c r="D125" i="9"/>
  <c r="D124" i="9" s="1"/>
  <c r="D122" i="9"/>
  <c r="D121" i="9" s="1"/>
  <c r="D119" i="9"/>
  <c r="D118" i="9" s="1"/>
  <c r="D116" i="9"/>
  <c r="D115" i="9" s="1"/>
  <c r="D113" i="9"/>
  <c r="D112" i="9" s="1"/>
  <c r="D110" i="9"/>
  <c r="D109" i="9" s="1"/>
  <c r="D106" i="9"/>
  <c r="D105" i="9" s="1"/>
  <c r="D104" i="9" s="1"/>
  <c r="D101" i="9"/>
  <c r="D100" i="9" s="1"/>
  <c r="D99" i="9" s="1"/>
  <c r="D96" i="9"/>
  <c r="D95" i="9" s="1"/>
  <c r="D94" i="9" s="1"/>
  <c r="D90" i="9"/>
  <c r="D89" i="9" s="1"/>
  <c r="D88" i="9" s="1"/>
  <c r="D85" i="9"/>
  <c r="D83" i="9"/>
  <c r="D81" i="9"/>
  <c r="D73" i="9"/>
  <c r="D72" i="9" s="1"/>
  <c r="D70" i="9"/>
  <c r="D69" i="9" s="1"/>
  <c r="D65" i="9"/>
  <c r="D64" i="9" s="1"/>
  <c r="D62" i="9"/>
  <c r="D61" i="9" s="1"/>
  <c r="D52" i="9"/>
  <c r="D50" i="9"/>
  <c r="D48" i="9"/>
  <c r="D41" i="9"/>
  <c r="D39" i="9" s="1"/>
  <c r="D38" i="9" s="1"/>
  <c r="D34" i="9"/>
  <c r="D33" i="9" s="1"/>
  <c r="D31" i="9"/>
  <c r="D30" i="9" s="1"/>
  <c r="D23" i="9"/>
  <c r="D21" i="9"/>
  <c r="D19" i="9"/>
  <c r="D13" i="9"/>
  <c r="D8" i="9" s="1"/>
  <c r="D7" i="9" s="1"/>
  <c r="D6" i="9" s="1"/>
  <c r="E17" i="12" l="1"/>
  <c r="E16" i="12" s="1"/>
  <c r="E15" i="12" s="1"/>
  <c r="D160" i="12"/>
  <c r="E46" i="12"/>
  <c r="E45" i="12" s="1"/>
  <c r="D161" i="12" s="1"/>
  <c r="E108" i="12"/>
  <c r="E103" i="12" s="1"/>
  <c r="E130" i="12"/>
  <c r="E87" i="12"/>
  <c r="E148" i="12"/>
  <c r="E147" i="12" s="1"/>
  <c r="E142" i="12" s="1"/>
  <c r="E141" i="12" s="1"/>
  <c r="E60" i="12"/>
  <c r="E6" i="12"/>
  <c r="E5" i="12" s="1"/>
  <c r="E77" i="12"/>
  <c r="E76" i="12" s="1"/>
  <c r="E75" i="12" s="1"/>
  <c r="E68" i="12"/>
  <c r="E37" i="12"/>
  <c r="E36" i="12" s="1"/>
  <c r="D46" i="9"/>
  <c r="D45" i="9" s="1"/>
  <c r="D37" i="9" s="1"/>
  <c r="D36" i="9" s="1"/>
  <c r="D60" i="9"/>
  <c r="D68" i="9"/>
  <c r="D148" i="9"/>
  <c r="D147" i="9" s="1"/>
  <c r="D142" i="9" s="1"/>
  <c r="D141" i="9" s="1"/>
  <c r="D77" i="9"/>
  <c r="D76" i="9" s="1"/>
  <c r="D75" i="9" s="1"/>
  <c r="D117" i="6"/>
  <c r="D87" i="9"/>
  <c r="D4" i="11"/>
  <c r="D3" i="11" s="1"/>
  <c r="D95" i="6"/>
  <c r="D90" i="6" s="1"/>
  <c r="D32" i="6"/>
  <c r="D29" i="9"/>
  <c r="D130" i="9"/>
  <c r="D17" i="9"/>
  <c r="D16" i="9" s="1"/>
  <c r="D15" i="9" s="1"/>
  <c r="D25" i="6"/>
  <c r="D5" i="6"/>
  <c r="D108" i="9"/>
  <c r="D103" i="9" s="1"/>
  <c r="D129" i="6"/>
  <c r="D128" i="6" s="1"/>
  <c r="D59" i="6"/>
  <c r="D163" i="12" l="1"/>
  <c r="E67" i="12"/>
  <c r="E4" i="12"/>
  <c r="E3" i="12" s="1"/>
  <c r="D5" i="9"/>
  <c r="D67" i="9"/>
  <c r="D4" i="6"/>
  <c r="D3" i="6" s="1"/>
  <c r="D4" i="9" l="1"/>
  <c r="D3" i="9" s="1"/>
</calcChain>
</file>

<file path=xl/sharedStrings.xml><?xml version="1.0" encoding="utf-8"?>
<sst xmlns="http://schemas.openxmlformats.org/spreadsheetml/2006/main" count="810" uniqueCount="275">
  <si>
    <t>หน่วย : บาท</t>
  </si>
  <si>
    <t>กระทรวง - หน่วยงาน - ผลผลิต/โครงการ</t>
  </si>
  <si>
    <t>ปริมาณ</t>
  </si>
  <si>
    <t>งบประมาณ</t>
  </si>
  <si>
    <t xml:space="preserve"> กิจกรรม - รายการ</t>
  </si>
  <si>
    <t>จำนวน</t>
  </si>
  <si>
    <t>หน่วยนับ</t>
  </si>
  <si>
    <t>จังหวัดและกลุ่มจังหวัด</t>
  </si>
  <si>
    <t>จังหวัดระยอง</t>
  </si>
  <si>
    <t>โครงการ : โครงการพัฒนาคุณภาพสินค้าและผลิตภัณฑ์ด้านการเกษตร ประมง และปศุสัตว์</t>
  </si>
  <si>
    <t>&lt;รวมกิจกรรม&gt; : 1 โครงการส่งเสริมพัฒนาอาชีพด้านการประมงโดยชุมชนมีส่วนร่วมในจังหวัดระยอง</t>
  </si>
  <si>
    <t>1. กิจกรรมย่อย : เพิ่มผลผลิตสัตว์น้ำจืด ในอ่างเก็บน้ำจังหวัดระยองโดยชุมชนมีส่วนร่วม</t>
  </si>
  <si>
    <t>งบรายจ่าย : งบดำเนินงาน</t>
  </si>
  <si>
    <t>ระดับที่ 1 : วัสดุเชื้อเพลิงและหล่อลื่น</t>
  </si>
  <si>
    <t/>
  </si>
  <si>
    <t>ระดับที่ 1 : วัสดุการเกษตร</t>
  </si>
  <si>
    <t>ระดับที่ 1 : ค่าตอบแทนวิทยากร (สัมมนาและฝึกอบรม)</t>
  </si>
  <si>
    <t>รุ่น</t>
  </si>
  <si>
    <t>ระดับที่ 1 : วัสดุโฆษณาและเผยแพร่</t>
  </si>
  <si>
    <t>ระดับที่ 1 : ค่าใช้จ่ายในการสัมมนาและฝึกอบรม</t>
  </si>
  <si>
    <t>ระดับที่ 2 : ฝึกอบรมสัมมนาประชาชนทั่วไป</t>
  </si>
  <si>
    <t>&lt;รวมกิจกรรม&gt; : 2 โครงการส่งเสริมการผลิตไม้ผล และพืชเศรษฐกิจ จังหวัดระยอง</t>
  </si>
  <si>
    <t>1. กิจกรรมย่อย : ส่งเสริมและพัฒนาสินค้าเกษตรจังหวัดระยอง</t>
  </si>
  <si>
    <t xml:space="preserve">ระดับที่ 1 : ค่าตอบแทนวิทยากรสัมมนาและฝึกอบรม </t>
  </si>
  <si>
    <t>ระดับที่ 1 : ค่าเบี้ยเลี้ยง ค่าเช่าที่พักและค่าพาหนะ</t>
  </si>
  <si>
    <t>ระดับที่ 2 : ค่าพาหนะเดินทางในประเทศ</t>
  </si>
  <si>
    <t>ระดับที่ 1 : ค่าจ้างเหมาบริการ</t>
  </si>
  <si>
    <t xml:space="preserve">ระดับที่ 2 : ค่าจ้างเหมาบริการส่งเสริมการเพิ่มประสิทธิภาพการผลิตพืชอาหารให้มีคุณภาพและมาตรฐานสินค้าเกษตร </t>
  </si>
  <si>
    <t>ครั้ง</t>
  </si>
  <si>
    <t xml:space="preserve">ระดับที่ 2 :  ค่าจ้างเหมาบริการสร้างความเชื่อมั่นให้แก่ผู้บริโภคด้วยระบบตรวจสอบย้อนกลับ (QR Code) </t>
  </si>
  <si>
    <t>ระดับที่ 2 : ค่าจ้างเหมาบริการส่งเสริมการเพิ่มมูลค่าการแปรรูปและการตลาดสินค้าเกษตรจังหวัดระยอง</t>
  </si>
  <si>
    <t>ระดับที่ 2 : ค่าจ้างเหมาบริการส่งเสริมเกษตรกรผู้ประกอบการท่องเที่ยวเชิงเกษตร</t>
  </si>
  <si>
    <t>ระดับที่ 2 :  ค่าจ้างเหมาบริการส่งเสริมการประชาสัมพันธ์สินค้าเกษตรจังหวัดระยอง</t>
  </si>
  <si>
    <t>&lt;รวมกิจกรรม&gt; : 3 โครงการปรับปรุงโครงสร้างพื้นฐานด้านการจัดการน้ำภาคการเกษตร จังหวัดระยอง</t>
  </si>
  <si>
    <t>1. กิจกรรมย่อย : ก่อสร้างระบบท่อส่งน้ำฝั่งซ้าย สถานีสูบน้ำโซน 4 ตำบลกระแสบน อำเภอแกลง จังหวัดระยอง</t>
  </si>
  <si>
    <t>งบรายจ่าย : งบลงทุน</t>
  </si>
  <si>
    <t xml:space="preserve">ระดับที่ 1 : ก่อสร้างระบบท่อส่งน้ำด้วยท่อเหล็กเหนียวแบบตะเข็บเกลียวขนาด 600 มิลลิเมตร ความยาว 2.830 กิโลเมตร พร้อมอาคารจุดจ่ายน้ำขนาด กว้าง 0.60 เมตร ยาว 0.80 เมตร ตำบลกระแสบน อำเภอแกลง จังหวัดระยอง </t>
  </si>
  <si>
    <t>แห่ง</t>
  </si>
  <si>
    <t>2. กิจกรรมย่อย : ก่อสร้างสถานีสูบน้ำด้วยไฟฟ้าโซน 2 ตอน 4 ตำบลกระแสบน อำเภอแกลง จังหวัดระยอง</t>
  </si>
  <si>
    <t xml:space="preserve">ระดับที่ 1 : ก่อสร้างสถานีสูบน้ำด้วยไฟฟ้าโซน 2 ตอน 4 ตำบลกระแสบน อำเภอแกลง จังหวัดระยอง  ประกอบด้วย 1.ก่อสร้างสถานีสูบน้ำพร้อมอุปกรณ์ประกอบ ขนาด กว้าง 6 เมตร ยาว 10 เมตร  2.ก่อสร้างระบบท่อส่งน้ำด้วยท่อเหล็กเหนียวแบบตะเข็บเกลียวขนาด 600 มิลลิเมตร ความยาว 0.700 กิโลเมตร ตำบลกระแสบน อำเภอแกลง จังหวัดระยอง </t>
  </si>
  <si>
    <t>โครงการ : โครงการพัฒนาศักยภาพการท่องเที่ยวให้เติบโตอย่างมีคุณภาพและยั่งยืน</t>
  </si>
  <si>
    <t>&lt;รวมกิจกรรม&gt; : 1 โครงการส่งเสริมการตลาดและประชาสัมพันธ์การท่องเที่ยวจังหวัดระยอง</t>
  </si>
  <si>
    <t>1. กิจกรรมย่อย : ส่งเสริมการท่องเที่ยว เชิงวัฒนธรรม จังหวัดระยอง</t>
  </si>
  <si>
    <t>ระดับที่ 2 : ค่าจ้างเหมาจัดงานวันสุนทรภู่กวีโลก</t>
  </si>
  <si>
    <t>ระดับที่ 2 : ค่าจ้างเหมาบริการจัดกิจกรรมมหกรรมเล่าขานตำนานเมืองระยอง</t>
  </si>
  <si>
    <t>ระดับที่ 2 : ค่าจ้างเหมาบริการจัดกิจกรรมมหกรรมรวมพลังขับเคลื่อนจังหวัดคุณธรรมน้อมนำหลักปรัชญาเศรษฐกิจพอเพียง ด้วยพลัง "บวร"</t>
  </si>
  <si>
    <t>2. กิจกรรมย่อย : ส่งเสริมการท่องเที่ยวจังหวัดระยอง</t>
  </si>
  <si>
    <t>ระดับที่ 2 : ค่าเช่าที่พักระหว่างเดินทางในประเทศ</t>
  </si>
  <si>
    <t>ระดับที่ 2 : ค่าเอกสารประกอบการอบรมสัมมนา</t>
  </si>
  <si>
    <t xml:space="preserve">ระดับที่ 2 :  ค่าจ้างเหมาบริการจัดกิจกรรมจัดงานสืบสานตำนานเมืองเก่า 4 แห่ง (บ้านค่าย เมืองแกลง บ้านฉางและยมจินดา) </t>
  </si>
  <si>
    <t>ระดับที่ 2 : ค่าจ้างเหมาจัดกิจกรรมการจัดงานเทศกาลผลไม้และของดีที่เมืองระยอง</t>
  </si>
  <si>
    <t>ระดับที่ 2 : ค่าจ้างเหมาจัดกิจกรรมถนนท่องเที่ยววิถีชาวเล</t>
  </si>
  <si>
    <t>ระดับที่ 2 : ค่าจ้างเหมาจัดกิจกรรมการพัฒนาศักยภาพบุคลากรด้านการท่องเที่ยวหลักสูตรจำนวน 3 หลักสูตร</t>
  </si>
  <si>
    <t>ระดับที่ 2 : ค่าจ้างเหมาจัดกิจกรรมส่งเสริมการท่องเที่ยว Rayong Log Jam 2023</t>
  </si>
  <si>
    <t xml:space="preserve">ระดับที่ 2 : ค่าจ้างเหมาบริการจัดกิจกรรมการจัดงาน มหกรรม ดนตรี ที่ชายหาดระยอง </t>
  </si>
  <si>
    <t>&lt;รวมกิจกรรม&gt; : 2 โครงการพัฒนาแหล่งท่องเที่ยวเพิ่มรายได้ชุมชน</t>
  </si>
  <si>
    <t xml:space="preserve">ระดับที่ 1 : ปรับปรุงภูมิทัศน์และพัฒนาแหล่งท่องเที่ยวบริเวณอ่างเก็บน้ำประแสร์ ตำบลชุมแสง อำเภอวังจันทร์  จังหวัดระยอง                                       
1. งานจัดจ้างโครงการก่อสร้าง
2. งานสำรวจ วางผังงานก่อสร้าง
3. งานก่อสร้างป้ายทางเข้าพื้นที่โครงการ จุดที่ 1 จำนวน 1 แห่ง
4. ก่อสร้างประตูทางเข้าพื้นที่โครงการ จุดที่ 1 จุดที่ 2 และจุดที่ 3 จำนวน 3 แห่ง
5. ปรับปรุงภูมิทัศน์บริเวณพื้นที่ทางเข้าโครงการจุดที่ 1 จำนวน 1 บริเวณ   
6. ก่อสร้างรั้วพื้นที่โครงการความยาว 1,000 เมตร   
7. ก่อสร้างจุดชมทิวทัศน์ แบบมุมกว้าง 1 จุด
8. ก่อสร้างพื้นที่จอดรถยนต์ จำนวน 1 แห่ง  </t>
  </si>
  <si>
    <t>2. กิจกรรมย่อย : ติดตั้งป้ายประชาสัมพันธ์บอกเส้นทางเข้าสู่แหล่งท่องเที่ยวของจังหวัดระยอง พื้นที่จังหวัดระยอง</t>
  </si>
  <si>
    <t xml:space="preserve">ระดับที่ 1 : ติดตั้งป้ายประชาสัมพันธ์บอกเส้นทางเข้าสู่แหล่งท่องเที่ยว จังหวัดระยอง   งานป้าย Overhang 8 ชุด  
งานป้าย Overhear Sign - ความยาว TRUSS SPAN 15 เมตร 2 ชุด  
งานป้าย Overhear Sign - ความยาว TRUSS SPAN 17 เมตร 3 ชุด  
งานป้าย Overhear Sign - ความยาว TRUSS SPAN 18 เมตร 2 ชุด 
งานป้ายแนะนำแหล่งท่องเที่ยวแบบ น.2 (3 ชิ้น/ชุด) 19 ชุด กว้าง 8.00 เมตร - 18.00 เมตร </t>
  </si>
  <si>
    <t>โครงการ : โครงการป้องกัน อนุรักษ์ ฟื้นฟู และควบคุมการใช้ทรัพยากรธรรมชาติและสิ่งแวดล้อม</t>
  </si>
  <si>
    <t>&lt;รวมกิจกรรม&gt; : 1 โครงการบริหารจัดการทรัพยากรน้ำเพื่อการอนุรักษ์และใช้ประโยชน์ให้เกิดความสมดุลและยั่งยืน</t>
  </si>
  <si>
    <t>1. กิจกรรมย่อย : ก่อสร้างเขื่อนป้องกันตลิ่งริมแม่น้ำประแสร์ (ต่อจากเขื่อนเดิมถึงสะพาน คสล.) ตำบลกระแสบน อำเภอแกลง จังหวัดระยอง</t>
  </si>
  <si>
    <t xml:space="preserve">ระดับที่ 1 : ก่อสร้างเขื่อนป้องกันตลิ่งริมแม่น้ำประแสร์ (ต่อเนื่องจากเขื่อนเดิม) ตำบลกระแสบน  อำเภอแกลง จังหวัดระยอง  ความยาว 400 เมตร                                              
</t>
  </si>
  <si>
    <t>2. กิจกรรมย่อย : ก่อสร้างระบบบำบัดน้ำเสียบนพื้นที่เกาะเสม็ด บริเวณอ่าวน้อยหน่า จุดที่ 2 ตำบลเพ อำเภอเมืองระยอง จังหวัดระยอง</t>
  </si>
  <si>
    <t>ระดับที่ 1 : ก่อสร้างระบบบำบัดน้ำเสียบนพื้นที่เกาะเสม็ด บริเวณอ่าวน้อยหน่า จุดที่ 2 
ตำบลเพ อำเภอเมืองระยอง จังหวัดระยอง
1. งานจัดจ้างก่อสร้างระบบบำบัดน้ำเสีย
2. งานสำรวจ วางผัง งานก่อสร้างบ่อบำบัดน้ำเสีย จำนวน 1 จุด (15 x 50 เมตร และความยาวท่อ 1,265 เมตร)
3. งานระบบท่อและบ่อบำบัดน้ำเสีย 2 จุด 
(15 x 50 เมตร และความยาวท่อ 1,265 เมตร)
4. งานก่อสร้างบ่อพัก+ระบบท่อ 1 ระบบ 
(15 x 50 เมตร และความยาวท่อ 1,265 เมตร)
5. งานทดสอบระบบ 1 ระบบ (15 x 50 เมตร และความยาวท่อ 1,265 เมตร)</t>
  </si>
  <si>
    <t>&lt;รวมกิจกรรม&gt; : 2 โครงการส่งเสริมการมีส่วนร่วมในการบริหารจัดการทรัพยากรธรรมชาติลิ่งแวดล้อมให้สมดุล</t>
  </si>
  <si>
    <t>1. กิจกรรมย่อย : อนุรักษ์ฟื้นฟูทรัพยากรธรรมชาติและสิ่งแวดล้อมเพื่อการใช้ประโยชน์อย่างยั่งยืน</t>
  </si>
  <si>
    <t>ระดับที่ 2 : ค่าจ้างเหมาจัดกิจกรรมปลูกป่าชายเลน ป่าบก</t>
  </si>
  <si>
    <t>&lt;รวมกิจกรรม&gt; : 3 โครงการอนุรักษ์ ป้องกัน ฟื้นฟูทรัพยากรชายฝั่งทะเล ให้คงความอุดมสมบูรณ์</t>
  </si>
  <si>
    <t>1. กิจกรรมย่อย : เพิ่มแหล่งอาศัยให้สัตว์น้ำวัยอ่อนและควบคุมป้องกันการใช้ทรัพยากรทางทะเลและชายฝั่งแบบมีส่วนร่วม</t>
  </si>
  <si>
    <t>ระดับที่ 2 : ค่าจ้างเหมาจัดกิจกรรมเพิ่มแหล่งฟื้นฟูปะการังธรรมชาติ</t>
  </si>
  <si>
    <t>ระดับที่ 2 : ค่าจ้างเหมาจัดกิจกรรมสร้างแหล่งฟื้นฟูทรัพยากรและระบบนิเวศในทะเลด้วยหญ้าทะเลเทียม(ซั้งเชือก) โดยชุมชนมีส่วนร่วม</t>
  </si>
  <si>
    <t>ระดับที่ 2 : ค่าจ้างเหมาจัดกิจกรรมสร้างแนวป้องกันโดยการจัดวางทุ่นแนวเขตอนุรักษ์ (ไข่ปลา) ในแหล่งปะการังเทียมและหญ้าทะเลเทียม</t>
  </si>
  <si>
    <t>2. กิจกรรมย่อย : ส่งเสริมนวัตกรรมในการการอนุรักษ์และฟื้นฟูทรัพยากรในทะเลร่วมกับชุมชนชายฝั่ง</t>
  </si>
  <si>
    <t>ระดับที่ 2 : ค่าจ้างเหมาบริการจัดกิจกรรมจัดทำกระชังช่วยฟื้นฟูปริมาณสัตว์น้ำกลับสู่ระบบนิเวศในทะเลแบบมีส่วนร่วม</t>
  </si>
  <si>
    <t>ระดับที่ 2 : ค่าจ้างเหมาจัดกิจกรรมแพทางเดินลดการทิ้งสมอเรือในแนวปะการังธรรมชาติส่งเสริมการท่องเที่ยวเชิงอนุรักษ์</t>
  </si>
  <si>
    <t>&lt;รวมกิจกรรม&gt; : 4 โครงการอนุรักษ์ฟื้นฟูทรัพยากรธรรมชาติและสิ่งแวดล้อมอย่างยั่งยืน</t>
  </si>
  <si>
    <t>1. กิจกรรมย่อย : ติดตั้งระบบผลิตไฟฟ้าจากพลังงานแสงอาทิตย์เพื่อพัฒนาการท่องเที่ยวชุมชนชายฝั่งเกาะมันใน (โครงการสมเด็จอนุรักษ์พันธ์เต่าทะเล เกาะมันใน จังหวัดระยอง)</t>
  </si>
  <si>
    <t>ระดับที่ 1 : ติดตั้งระบบไฟฟ้าจากพลังงนแสงอาทิตย์ ขนาด 30 กิโลวัตต์</t>
  </si>
  <si>
    <t>โครงการ : โครงการเสริมสร้างมาตรฐานการดำรงชีวิต และการมีส่วนร่วมของประชาชน</t>
  </si>
  <si>
    <t>&lt;รวมกิจกรรม&gt; : 1 โครงการสร้างแหล่งกักเก็บน้ำเพื่อป้องกัน แก้ไขปัญหาน้ำท่วมและภัยแล้ง</t>
  </si>
  <si>
    <t>1. กิจกรรมย่อย : ก่อสร้างอาคารป้องกันตลิ่งท้าย ปตร.สาย 3 แห่งที่ 2 ตำบลเชิงเนิน อำเภอเมือง จังหวัดระยอง</t>
  </si>
  <si>
    <t>ระดับที่ 1 : ก่อสร้างคลองระบายน้ำคอนกรีตเสริมเหล็กด้านท้ายประตูระบายน้ำสาย 3 แห่งที่ 2 ความกว้างคลองประมาณ 13 เมตร ความยาวคลองประมาณ 62 เมตร พร้อมวางเรียงกล่องกระชุหิน (GABION BOX) ตลอดพื้นท้องคลอง</t>
  </si>
  <si>
    <t>&lt;รวมกิจกรรม&gt; : 2 โครงการพัฒนาสาธารณูปโภคด้านไฟฟ้า เพื่อคุณภาพชีวิตที่ดีของประชาชน</t>
  </si>
  <si>
    <t>1. กิจกรรมย่อย : ติดตั้งไฟฟ้าแสงสว่าง ในทางหลวงหมายเลข 3139 ตอน บ้านแลง - หาดใหญ่ ช่วง กม.ที่ 12+020 –17+445 ตำบลสำนักทอง อำเภอเมืองระยอง จังหวัดระยอง</t>
  </si>
  <si>
    <t>ระดับที่ 1 : ติดตั้งไฟฟ้าแสงสว่างชนิดกิ่งเดี่ยว ความสูงระยะดวงโคม 9.00 เมตร ใช้หลอดโซเดียมความดันไอสูงกำลังไฟฟ้า 250 วัตต์ จำนวน 155 ต้น ระยะทาง 5.425 กิโลเมตร ในทางหลวงหมายเลข 3139 ตอน บ้านแลง - หาดใหญ่ ช่วง กม.ที่ 12+020 – 17+445 (หมูบ้านสะพานช้าง) ตำบลสำนักทอง อำเภอเมืองระยอง จังหวัดระยอง</t>
  </si>
  <si>
    <t>2. กิจกรรมย่อย : ติดตั้งไฟฟ้าแสงสว่าง ในทางหลวงหมายเลข 3191 ตอน แยกนิคมพัฒนา - อ่างเก็บน้ำหนองปลาไหล ช่วง กม.ที่ 18+065 – 24+324 (เป็นช่วงๆ)  ตำบลแม่น้ำคู้ อำเภอปลวกแดง จังหวัดระยอง</t>
  </si>
  <si>
    <t xml:space="preserve">ระดับที่ 1 : ติดตั้งไฟฟ้าแสงสว่างชนิดกิ่งเดี่ยว ความสูงระยะดวงโคม 9.00 เมตร ใช้หลอดโซเดียมความดันไอสูงกำลังไฟฟ้า 250 วัตต์ จำนวน 148 ต้น ระยะทาง 6.259 กิโลเมตร (เป็นช่วงๆ) ในทางหลวงหมายเลข 3191 ตอน แยกนิคมพัฒนา - อ่างเก็บน้ำหนองปลาไหล ช่วง กม.ที่ 18+065 – 24+324  (หมู่บ้านแม่น้ำ) ตำบลแม่น้ำคู้ อำเภอปลวกแดง จังหวัดระยอง </t>
  </si>
  <si>
    <t>3. กิจกรรมย่อย : ติดตั้งไฟฟ้าแสงสว่าง ในเขตพื้นที่ตำบลเขาน้อย 
อำเภอเขาชะเมา จังหวัดระยอง</t>
  </si>
  <si>
    <t>ระดับที่ 1 : ติดตั้งไฟฟ้าแสงสว่าง ระบบพลังงานแสงอาทิตย์ หลอด LED 30 วัตต์
แบบกิ่งเดี่ยว สูง 6.00 เมตร จำนวน 146 ต้น ระยะทางรวม 4.350 กิโลเมตร</t>
  </si>
  <si>
    <t>4. กิจกรรมย่อย : ติดตั้งไฟฟ้าแสงสว่าง รย.4009 แยกทางหลวงหมายเลข 3574 บ้านเจ็ดลูกเนิน อำเภอบ้านค่าย จังหวัดระยอง</t>
  </si>
  <si>
    <t xml:space="preserve">ระดับที่ 1 : ติดตั้งไฟฟ้าแสงสว่าง โคมไฟนวัตนกรรม หลอด HPS 150 วัตต์ แบบกิ่งเดี่ยว สูง 9.00 ม. จำนวน 52 ต้น ระยะทาง 1.411 กิโลเมตร ช่วง กม.9+222 -กม.10+633 </t>
  </si>
  <si>
    <t>5. กิจกรรมย่อย : ติดตั้งไฟฟ้าแสงสว่าง รย.1012 แยกทางหลวงหมายเลข 3 - บ้านทุ่งอ้ายบ้า อำเภอเมืองระยองจังหวัดระยอง</t>
  </si>
  <si>
    <t xml:space="preserve">ระดับที่ 1 : ติดตั้งไฟฟ้าแสงสว่าง โคมไฟนวัตนกรรม หลอด HPS 150 วัตต์ 
แบบกิ่งเดี่ยว สูง 9.00 เมตร จำนวน 88 ดวงโคม ระยะทาง 2.640 กิโลเมตร 
จุดที่ 1 กม.1+480 - กม.3+910 ระยะทาง 2.430 กิโลเมตร 
จุดที่ 2 กม.5+470 - กม.5+680 ระยะทาง 0.210 กิโลเมตร </t>
  </si>
  <si>
    <t>6. กิจกรรมย่อย : ปรับปรุงจุดเสี่ยงอันตรายงานติดตั้งอุปกรณ์เตือนรถเข้าสู่ทางแยก รย.4027 แยกทางหลวงหมายเลข 3191 - นิคมสร้างตนเอง สาย 15 อำเภอนิคมพัฒนา จังหวัดระยอง</t>
  </si>
  <si>
    <t>ระดับที่ 1 : ติดตั้งอุปกรณ์เตือนรถเข้าสู่ทางแยก ชุดไฟกระพริบเตือนอัจฉริยะเพื่อลดอุบัติเหตุ จำนวน 5 แห่ง ระยะทางรวม 2.100 กิโลเมตร
จุดที่1 กม.0+850 – กม.1+150 ระยะทาง 0.300  กิโลเมตร 
จุดที่ 2 กม.1+850 – 2+150 ระยะทาง 0.300  กิโลเมตร 
จุดที่ 3 กม.2+950 – กม.3+250 ระยะทาง 0.300  กิโลเมตร
จุดที่ 4 กม.6+960 – กม.7+260 ระยะทาง 0.300  กิโลเมตร 
จุดที่ 5 กม.8+000 – กม.8+300 ระยะทาง 0.300  กิโลเมตร</t>
  </si>
  <si>
    <t>7. กิจกรรมย่อย : ปรับปรุงจุดเสี่ยงอันตราย งานติดตั้งอุปกรณ์เตือนรถเข้าสู่ทางแยก รย.4058 แยกทางหลวงหมายเลข 3138 บรรจบทางหลวงหมายเลข 344 อำเภอบ้านค่าย อำเภอวังจันทร์ จังหวัดระยอง</t>
  </si>
  <si>
    <t xml:space="preserve">ระดับที่ 1 : ติดตั้งอุปกรณ์เตือนรถเข้าสู่ทางแยก ชุดไฟกระพริบเตือนอัจฉริยะเพื่อลดอุบัติเหตุ จำนวน 6 แห่ง ระยะทาง 1.800 กิโลเมตร 
จุดที่ 1 กม.1+395 - กม.1+695 ระยะทาง 0.300 กิโลเมตร  
จุดที่ 2 กม.3+620 - กม.3+920 ระยะทาง 0.300 กิโลเมตร 
จุดที่ 3 กม.6+100 - กม.6+400 ระยะทาง 0.300 กิโลเมตร 
จุดที่ 4 กม.10+675 - กม.10+975 ระยะทาง 0.300 กิโลเมตร 
จุดที่ 5 กม.12+990 - กม.13+290 ระยะทาง 0.300 กิโลเมตร 
จุดที่ 6 กม.22+450 - กม.22+750 กม.ระยะทาง 0.300 กิโลเมตร </t>
  </si>
  <si>
    <t>&lt;รวมกิจกรรม&gt; : 3 โครงการพัฒนาสาธารณูปโภคด้านงานจราจรอำนวยความปลอดภัย เพื่อคุณภาพชีวิตที่ดีของประชาชน</t>
  </si>
  <si>
    <t>1. กิจกรรมย่อย : ติดตั้งราวกันอันตราย ในทางหลวงหมายเลข 344 ตอน คลองเขต – กระแสบน ช่วง กม.ที่ 62+600 – 67+510 (เป็นช่วงๆ)  ตำบลป่ายุบใน อำเภอวังจันทร์ จังหวัดระยอง</t>
  </si>
  <si>
    <t xml:space="preserve">ระดับที่ 1 : ติดตั้งราวเหล็กกันอันตรายชั้น 1 ชนิดที่ 2 พร้อมเป้าสะท้อนแสง บริเวณร่องกลางถนน จำนวน 3,440 เมตร ระยะทาง 4.910 กิโลเมตร (เป็นช่วงๆ)  ในทางหลวงหมายเลข 344 ตอน คลองเขต – กระแสบน ช่วง กม.ที่ 62+600 – 67+510 (เป็นช่วงๆ)  ตำบลป่ายุบใน อำเภอวังจันทร์ จังหวัดระยอง </t>
  </si>
  <si>
    <t>2. กิจกรรมย่อย : ติดตั้งราวกันอันตราย ในทางหลวงหมายเลข 344 ตอน คลองเขต – กระแสบน ช่วง กม.ที่ 65+317 – 78+295 (เป็นช่วงๆ)  ตำบลป่ายุบใน อำเภอวังจันทร์ จังหวัดระยอง</t>
  </si>
  <si>
    <t xml:space="preserve">ระดับที่ 1 : ติดตั้งราวเหล็กกันอันตรายชั้น 1 ชนิดที่ 2 พร้อมเป้าสะท้อนแสง บริเวณร่องกลางถนน จำนวน 3,356 เมตร ระยะทาง 12.978 กิโลเมตร (เป็นช่วงๆ) ในทางหลวงหมายเลข 344 ตอน คลองเขต – กระแสบน ช่วง กม.ที่ 65+317 – 78+295 (เป็นช่วงๆ) หมู่บ้านป่ายุบใน ตำบลป่ายุบใน อำเภอวังจันทร์ จังหวัดระยอง   </t>
  </si>
  <si>
    <t>&lt;รวมกิจกรรม&gt; : 4 ค่าใช้จ่ายในการบริหารงานจังหวัดแบบบูรณาการ</t>
  </si>
  <si>
    <t>1. กิจกรรมหลัก : ค่าใช้จ่ายในการบริหารงานจังหวัดแบบบูรณาการ</t>
  </si>
  <si>
    <t>งบรายจ่าย : งบรายจ่ายอื่น</t>
  </si>
  <si>
    <t>ระดับที่ 1 : ค่าใช้จ่ายในการบริหารงานจังหวัดแบบบูรณาการ</t>
  </si>
  <si>
    <t>โครงการ : โครงการเสริมสร้างความเข้มแข็ง และเพิ่มขีดความสามารถของภาคพาณิชยกรรมและการบริการ</t>
  </si>
  <si>
    <t>&lt;รวมกิจกรรม&gt; : 1 โครงการพัฒนาและส่งเสริมช่องทางกระจายสินค้าและบริการของจังหวัดระยอง</t>
  </si>
  <si>
    <t>1. กิจกรรมย่อย : มหกรรมเทศกาลอาหารเด่นจังหวัดระยอง</t>
  </si>
  <si>
    <t>ระดับที่ 2 : ค่าจ้างเหมาบริการจัดงานมหกรรมอาหารเด่นจังหวัดระยอง</t>
  </si>
  <si>
    <t>2. กิจกรรมย่อย : OTOP สร้างสุขผ่านยุค Covid ไปด้วยกัน</t>
  </si>
  <si>
    <t>ระดับที่ 2 : ค่าจ้างเหมาบริการพัฒนาผลิตภัณฑ์</t>
  </si>
  <si>
    <t>1. เพิ่มผลผลิตสัตว์น้ำจืด ในอ่างเก็บน้ำจังหวัดระยองโดยชุมชนมีส่วนร่วม</t>
  </si>
  <si>
    <t>1. วัสดุเชื้อเพลิงและหล่อลื่น</t>
  </si>
  <si>
    <t>2. วัสดุการเกษตร</t>
  </si>
  <si>
    <t>3. ค่าตอบแทนวิทยากร (สัมมนาและฝึกอบรม)</t>
  </si>
  <si>
    <t>4. วัสดุโฆษณาและเผยแพร่</t>
  </si>
  <si>
    <t>5. ฝึกอบรมสัมมนาประชาชนทั่วไป</t>
  </si>
  <si>
    <t>1. ส่งเสริมและพัฒนาสินค้าเกษตรจังหวัดระยอง</t>
  </si>
  <si>
    <t xml:space="preserve">1. ค่าตอบแทนวิทยากรสัมมนาและฝึกอบรม </t>
  </si>
  <si>
    <t>2. ฝึกอบรมสัมมนาประชาชนทั่วไป</t>
  </si>
  <si>
    <t>3. ค่าพาหนะเดินทางในประเทศ</t>
  </si>
  <si>
    <t xml:space="preserve">4. ค่าจ้างเหมาบริการส่งเสริมการเพิ่มประสิทธิภาพการผลิตพืชอาหารให้มีคุณภาพและมาตรฐานสินค้าเกษตร </t>
  </si>
  <si>
    <t xml:space="preserve">5.  ค่าจ้างเหมาบริการสร้างความเชื่อมั่นให้แก่ผู้บริโภคด้วยระบบตรวจสอบย้อนกลับ (QR Code) </t>
  </si>
  <si>
    <t>6. ค่าจ้างเหมาบริการส่งเสริมการเพิ่มมูลค่าการแปรรูปและการตลาดสินค้าเกษตรจังหวัดระยอง</t>
  </si>
  <si>
    <t>7. ค่าจ้างเหมาบริการส่งเสริมเกษตรกรผู้ประกอบการท่องเที่ยวเชิงเกษตร</t>
  </si>
  <si>
    <t>8.  ค่าจ้างเหมาบริการส่งเสริมการประชาสัมพันธ์สินค้าเกษตรจังหวัดระยอง</t>
  </si>
  <si>
    <t>1. ก่อสร้างระบบท่อส่งน้ำฝั่งซ้าย สถานีสูบน้ำโซน 4 ตำบลกระแสบน อำเภอแกลง จังหวัดระยอง</t>
  </si>
  <si>
    <t xml:space="preserve">1. ก่อสร้างระบบท่อส่งน้ำด้วยท่อเหล็กเหนียวแบบตะเข็บเกลียวขนาด 600 มิลลิเมตร ความยาว 2.830 กิโลเมตร พร้อมอาคารจุดจ่ายน้ำขนาด กว้าง 0.60 เมตร ยาว 0.80 เมตร ตำบลกระแสบน อำเภอแกลง จังหวัดระยอง </t>
  </si>
  <si>
    <t>2. ก่อสร้างสถานีสูบน้ำด้วยไฟฟ้าโซน 2 ตอน 4 ตำบลกระแสบน อำเภอแกลง จังหวัดระยอง</t>
  </si>
  <si>
    <t xml:space="preserve">1. ก่อสร้างสถานีสูบน้ำด้วยไฟฟ้าโซน 2 ตอน 4 ตำบลกระแสบน อำเภอแกลง จังหวัดระยอง  ประกอบด้วย 1.ก่อสร้างสถานีสูบน้ำพร้อมอุปกรณ์ประกอบ ขนาด กว้าง 6 เมตร ยาว 10 เมตร  2.ก่อสร้างระบบท่อส่งน้ำด้วยท่อเหล็กเหนียวแบบตะเข็บเกลียวขนาด 600 มิลลิเมตร ความยาว 0.700 กิโลเมตร ตำบลกระแสบน อำเภอแกลง จังหวัดระยอง </t>
  </si>
  <si>
    <t>1. ส่งเสริมการท่องเที่ยว เชิงวัฒนธรรม จังหวัดระยอง</t>
  </si>
  <si>
    <t>1. วัสดุโฆษณาและเผยแพร่</t>
  </si>
  <si>
    <t>2. ค่าจ้างเหมาจัดงานวันสุนทรภู่กวีโลก</t>
  </si>
  <si>
    <t>3. ค่าจ้างเหมาบริการจัดกิจกรรมมหกรรมเล่าขานตำนานเมืองระยอง</t>
  </si>
  <si>
    <t>4. ค่าจ้างเหมาบริการจัดกิจกรรมมหกรรมรวมพลังขับเคลื่อนจังหวัดคุณธรรมน้อมนำหลักปรัชญาเศรษฐกิจพอเพียง ด้วยพลัง "บวร"</t>
  </si>
  <si>
    <t>2. ส่งเสริมการท่องเที่ยวจังหวัดระยอง</t>
  </si>
  <si>
    <t>2. ค่าเอกสารประกอบการอบรมสัมมนา</t>
  </si>
  <si>
    <t>3. ฝึกอบรมสัมมนาประชาชนทั่วไป</t>
  </si>
  <si>
    <t>4. ค่าเช่าที่พักระหว่างเดินทางในประเทศ</t>
  </si>
  <si>
    <t xml:space="preserve">5.  ค่าจ้างเหมาบริการจัดกิจกรรมจัดงานสืบสานตำนานเมืองเก่า 4 แห่ง (บ้านค่าย เมืองแกลง บ้านฉางและยมจินดา) </t>
  </si>
  <si>
    <t>6. ค่าจ้างเหมาจัดกิจกรรมการจัดงานเทศกาลผลไม้และของดีที่เมืองระยอง</t>
  </si>
  <si>
    <t>7. ค่าจ้างเหมาจัดกิจกรรมถนนท่องเที่ยววิถีชาวเล</t>
  </si>
  <si>
    <t>8. ค่าจ้างเหมาจัดกิจกรรมการพัฒนาศักยภาพบุคลากรด้านการท่องเที่ยวหลักสูตรจำนวน 3 หลักสูตร</t>
  </si>
  <si>
    <t>9. ค่าจ้างเหมาจัดกิจกรรมส่งเสริมการท่องเที่ยว Rayong Log Jam 2023</t>
  </si>
  <si>
    <t xml:space="preserve">10. ค่าจ้างเหมาบริการจัดกิจกรรมการจัดงาน มหกรรม ดนตรี ที่ชายหาดระยอง </t>
  </si>
  <si>
    <t>1. พัฒนาและปรับปรุงแหล่งท่องเที่ยวปรับปรุงภูมิทัศน์และพัฒนาแหล่งท่องเที่ยวบริเวณอ่างเก็บน้ำประแสร์ ตำบลชุมแสง  อำเภอวังจันทร์ 
จังหวัดระยอง</t>
  </si>
  <si>
    <t xml:space="preserve">1. ปรับปรุงภูมิทัศน์และพัฒนาแหล่งท่องเที่ยวบริเวณอ่างเก็บน้ำประแสร์ ตำบลชุมแสง อำเภอวังจันทร์  จังหวัดระยอง                                       
1. งานจัดจ้างโครงการก่อสร้าง
2. งานสำรวจ วางผังงานก่อสร้าง
3. งานก่อสร้างป้ายทางเข้าพื้นที่โครงการ จุดที่ 1 จำนวน 1 แห่ง
4. ก่อสร้างประตูทางเข้าพื้นที่โครงการ จุดที่ 1 จุดที่ 2 และจุดที่ 3 จำนวน 3 แห่ง
5. ปรับปรุงภูมิทัศน์บริเวณพื้นที่ทางเข้าโครงการจุดที่ 1 จำนวน 1 บริเวณ   
6. ก่อสร้างรั้วพื้นที่โครงการความยาว 1,000 เมตร   
7. ก่อสร้างจุดชมทิวทัศน์ แบบมุมกว้าง 1 จุด
8. ก่อสร้างพื้นที่จอดรถยนต์ จำนวน 1 แห่ง  </t>
  </si>
  <si>
    <t>2. ติดตั้งป้ายประชาสัมพันธ์บอกเส้นทางเข้าสู่แหล่งท่องเที่ยวของจังหวัดระยอง พื้นที่จังหวัดระยอง</t>
  </si>
  <si>
    <t xml:space="preserve">1. ติดตั้งป้ายประชาสัมพันธ์บอกเส้นทางเข้าสู่แหล่งท่องเที่ยว จังหวัดระยอง   งานป้าย Overhang 8 ชุด  
งานป้าย Overhear Sign - ความยาว TRUSS SPAN 15 เมตร 2 ชุด  
งานป้าย Overhear Sign - ความยาว TRUSS SPAN 17 เมตร 3 ชุด  
งานป้าย Overhear Sign - ความยาว TRUSS SPAN 18 เมตร 2 ชุด 
งานป้ายแนะนำแหล่งท่องเที่ยวแบบ น.2 (3 ชิ้น/ชุด) 19 ชุด กว้าง 8.00 เมตร - 18.00 เมตร </t>
  </si>
  <si>
    <t>1. ก่อสร้างเขื่อนป้องกันตลิ่งริมแม่น้ำประแสร์ (ต่อจากเขื่อนเดิมถึงสะพาน คสล.) ตำบลกระแสบน อำเภอแกลง จังหวัดระยอง</t>
  </si>
  <si>
    <t xml:space="preserve">1. ก่อสร้างเขื่อนป้องกันตลิ่งริมแม่น้ำประแสร์ (ต่อเนื่องจากเขื่อนเดิม) ตำบลกระแสบน  อำเภอแกลง จังหวัดระยอง  ความยาว 400 เมตร                                              
</t>
  </si>
  <si>
    <t>2. ก่อสร้างระบบบำบัดน้ำเสียบนพื้นที่เกาะเสม็ด บริเวณอ่าวน้อยหน่า จุดที่ 2 ตำบลเพ อำเภอเมืองระยอง จังหวัดระยอง</t>
  </si>
  <si>
    <t>1. ก่อสร้างระบบบำบัดน้ำเสียบนพื้นที่เกาะเสม็ด บริเวณอ่าวน้อยหน่า จุดที่ 2 
ตำบลเพ อำเภอเมืองระยอง จังหวัดระยอง
1. งานจัดจ้างก่อสร้างระบบบำบัดน้ำเสีย
2. งานสำรวจ วางผัง งานก่อสร้างบ่อบำบัดน้ำเสีย จำนวน 1 จุด (15 x 50 เมตร และความยาวท่อ 1,265 เมตร)
3. งานระบบท่อและบ่อบำบัดน้ำเสีย 2 จุด 
(15 x 50 เมตร และความยาวท่อ 1,265 เมตร)
4. งานก่อสร้างบ่อพัก+ระบบท่อ 1 ระบบ 
(15 x 50 เมตร และความยาวท่อ 1,265 เมตร)
5. งานทดสอบระบบ 1 ระบบ (15 x 50 เมตร และความยาวท่อ 1,265 เมตร)</t>
  </si>
  <si>
    <t>1. อนุรักษ์ฟื้นฟูทรัพยากรธรรมชาติและสิ่งแวดล้อมเพื่อการใช้ประโยชน์อย่างยั่งยืน</t>
  </si>
  <si>
    <t>1. วัสดุการเกษตร</t>
  </si>
  <si>
    <t xml:space="preserve">2. ค่าตอบแทนวิทยากรสัมมนาและฝึกอบรม </t>
  </si>
  <si>
    <t>3. วัสดุโฆษณาและเผยแพร่</t>
  </si>
  <si>
    <t>4. ฝึกอบรมสัมมนาประชาชนทั่วไป</t>
  </si>
  <si>
    <t>5. ค่าเช่าที่พักระหว่างเดินทางในประเทศ</t>
  </si>
  <si>
    <t>6. ค่าจ้างเหมาจัดกิจกรรมปลูกป่าชายเลน ป่าบก</t>
  </si>
  <si>
    <t>1. เพิ่มแหล่งอาศัยให้สัตว์น้ำวัยอ่อนและควบคุมป้องกันการใช้ทรัพยากรทางทะเลและชายฝั่งแบบมีส่วนร่วม</t>
  </si>
  <si>
    <t>1. ค่าจ้างเหมาจัดกิจกรรมเพิ่มแหล่งฟื้นฟูปะการังธรรมชาติ</t>
  </si>
  <si>
    <t>2. ค่าจ้างเหมาจัดกิจกรรมสร้างแหล่งฟื้นฟูทรัพยากรและระบบนิเวศในทะเลด้วยหญ้าทะเลเทียม(ซั้งเชือก) โดยชุมชนมีส่วนร่วม</t>
  </si>
  <si>
    <t>3. ค่าจ้างเหมาจัดกิจกรรมสร้างแนวป้องกันโดยการจัดวางทุ่นแนวเขตอนุรักษ์ (ไข่ปลา) ในแหล่งปะการังเทียมและหญ้าทะเลเทียม</t>
  </si>
  <si>
    <t>2. ส่งเสริมนวัตกรรมในการการอนุรักษ์และฟื้นฟูทรัพยากรในทะเลร่วมกับชุมชนชายฝั่ง</t>
  </si>
  <si>
    <t>1. ค่าจ้างเหมาบริการจัดกิจกรรมจัดทำกระชังช่วยฟื้นฟูปริมาณสัตว์น้ำกลับสู่ระบบนิเวศในทะเลแบบมีส่วนร่วม</t>
  </si>
  <si>
    <t>2. ค่าจ้างเหมาจัดกิจกรรมแพทางเดินลดการทิ้งสมอเรือในแนวปะการังธรรมชาติส่งเสริมการท่องเที่ยวเชิงอนุรักษ์</t>
  </si>
  <si>
    <t>1. ติดตั้งระบบผลิตไฟฟ้าจากพลังงานแสงอาทิตย์เพื่อพัฒนาการท่องเที่ยวชุมชนชายฝั่งเกาะมันใน (โครงการสมเด็จอนุรักษ์พันธ์เต่าทะเล เกาะมันใน จังหวัดระยอง)</t>
  </si>
  <si>
    <t>1. ติดตั้งระบบไฟฟ้าจากพลังงนแสงอาทิตย์ ขนาด 30 กิโลวัตต์</t>
  </si>
  <si>
    <t>1. ก่อสร้างอาคารป้องกันตลิ่งท้าย ปตร.สาย 3 แห่งที่ 2 ตำบลเชิงเนิน อำเภอเมือง จังหวัดระยอง</t>
  </si>
  <si>
    <t>1. ก่อสร้างคลองระบายน้ำคอนกรีตเสริมเหล็กด้านท้ายประตูระบายน้ำสาย 3 แห่งที่ 2 ความกว้างคลองประมาณ 13 เมตร ความยาวคลองประมาณ 62 เมตร พร้อมวางเรียงกล่องกระชุหิน (GABION BOX) ตลอดพื้นท้องคลอง</t>
  </si>
  <si>
    <t>1. ติดตั้งไฟฟ้าแสงสว่าง ในทางหลวงหมายเลข 3139 ตอน บ้านแลง - หาดใหญ่ ช่วง กม.ที่ 12+020 –17+445 ตำบลสำนักทอง อำเภอเมืองระยอง จังหวัดระยอง</t>
  </si>
  <si>
    <t>1. ติดตั้งไฟฟ้าแสงสว่างชนิดกิ่งเดี่ยว ความสูงระยะดวงโคม 9.00 เมตร ใช้หลอดโซเดียมความดันไอสูงกำลังไฟฟ้า 250 วัตต์ จำนวน 155 ต้น ระยะทาง 5.425 กิโลเมตร ในทางหลวงหมายเลข 3139 ตอน บ้านแลง - หาดใหญ่ ช่วง กม.ที่ 12+020 – 17+445 (หมูบ้านสะพานช้าง) ตำบลสำนักทอง อำเภอเมืองระยอง จังหวัดระยอง</t>
  </si>
  <si>
    <t>2. ติดตั้งไฟฟ้าแสงสว่าง ในทางหลวงหมายเลข 3191 ตอน แยกนิคมพัฒนา - อ่างเก็บน้ำหนองปลาไหล ช่วง กม.ที่ 18+065 – 24+324 (เป็นช่วงๆ)  ตำบลแม่น้ำคู้ อำเภอปลวกแดง จังหวัดระยอง</t>
  </si>
  <si>
    <t xml:space="preserve">1. ติดตั้งไฟฟ้าแสงสว่างชนิดกิ่งเดี่ยว ความสูงระยะดวงโคม 9.00 เมตร ใช้หลอดโซเดียมความดันไอสูงกำลังไฟฟ้า 250 วัตต์ จำนวน 148 ต้น ระยะทาง 6.259 กิโลเมตร (เป็นช่วงๆ) ในทางหลวงหมายเลข 3191 ตอน แยกนิคมพัฒนา - อ่างเก็บน้ำหนองปลาไหล ช่วง กม.ที่ 18+065 – 24+324  (หมู่บ้านแม่น้ำ) ตำบลแม่น้ำคู้ อำเภอปลวกแดง จังหวัดระยอง </t>
  </si>
  <si>
    <t>3. ติดตั้งไฟฟ้าแสงสว่าง ในเขตพื้นที่ตำบลเขาน้อย 
อำเภอเขาชะเมา จังหวัดระยอง</t>
  </si>
  <si>
    <t>1. ติดตั้งไฟฟ้าแสงสว่าง ระบบพลังงานแสงอาทิตย์ หลอด LED 30 วัตต์
แบบกิ่งเดี่ยว สูง 6.00 เมตร จำนวน 146 ต้น ระยะทางรวม 4.350 กิโลเมตร</t>
  </si>
  <si>
    <t>4. ติดตั้งไฟฟ้าแสงสว่าง รย.4009 แยกทางหลวงหมายเลข 3574 บ้านเจ็ดลูกเนิน อำเภอบ้านค่าย จังหวัดระยอง</t>
  </si>
  <si>
    <t xml:space="preserve">1. ติดตั้งไฟฟ้าแสงสว่าง โคมไฟนวัตนกรรม หลอด HPS 150 วัตต์ แบบกิ่งเดี่ยว สูง 9.00 ม. จำนวน 52 ต้น ระยะทาง 1.411 กิโลเมตร ช่วง กม.9+222 -กม.10+633 </t>
  </si>
  <si>
    <t>5. ติดตั้งไฟฟ้าแสงสว่าง รย.1012 แยกทางหลวงหมายเลข 3 - บ้านทุ่งอ้ายบ้า อำเภอเมืองระยองจังหวัดระยอง</t>
  </si>
  <si>
    <t xml:space="preserve">1. ติดตั้งไฟฟ้าแสงสว่าง โคมไฟนวัตนกรรม หลอด HPS 150 วัตต์ 
แบบกิ่งเดี่ยว สูง 9.00 เมตร จำนวน 88 ดวงโคม ระยะทาง 2.640 กิโลเมตร 
จุดที่ 1 กม.1+480 - กม.3+910 ระยะทาง 2.430 กิโลเมตร 
จุดที่ 2 กม.5+470 - กม.5+680 ระยะทาง 0.210 กิโลเมตร </t>
  </si>
  <si>
    <t>6. ปรับปรุงจุดเสี่ยงอันตรายงานติดตั้งอุปกรณ์เตือนรถเข้าสู่ทางแยก รย.4027 แยกทางหลวงหมายเลข 3191 - นิคมสร้างตนเอง สาย 15 อำเภอนิคมพัฒนา จังหวัดระยอง</t>
  </si>
  <si>
    <t>1. ติดตั้งอุปกรณ์เตือนรถเข้าสู่ทางแยก ชุดไฟกระพริบเตือนอัจฉริยะเพื่อลดอุบัติเหตุ จำนวน 5 แห่ง ระยะทางรวม 2.100 กิโลเมตร
จุดที่1 กม.0+850 – กม.1+150 ระยะทาง 0.300  กิโลเมตร 
จุดที่ 2 กม.1+850 – 2+150 ระยะทาง 0.300  กิโลเมตร 
จุดที่ 3 กม.2+950 – กม.3+250 ระยะทาง 0.300  กิโลเมตร
จุดที่ 4 กม.6+960 – กม.7+260 ระยะทาง 0.300  กิโลเมตร 
จุดที่ 5 กม.8+000 – กม.8+300 ระยะทาง 0.300  กิโลเมตร</t>
  </si>
  <si>
    <t>7. ปรับปรุงจุดเสี่ยงอันตราย งานติดตั้งอุปกรณ์เตือนรถเข้าสู่ทางแยก รย.4058 แยกทางหลวงหมายเลข 3138 บรรจบทางหลวงหมายเลข 344 อำเภอบ้านค่าย อำเภอวังจันทร์ จังหวัดระยอง</t>
  </si>
  <si>
    <t xml:space="preserve">1. ติดตั้งอุปกรณ์เตือนรถเข้าสู่ทางแยก ชุดไฟกระพริบเตือนอัจฉริยะเพื่อลดอุบัติเหตุ จำนวน 6 แห่ง ระยะทาง 1.800 กิโลเมตร 
จุดที่ 1 กม.1+395 - กม.1+695 ระยะทาง 0.300 กิโลเมตร  
จุดที่ 2 กม.3+620 - กม.3+920 ระยะทาง 0.300 กิโลเมตร 
จุดที่ 3 กม.6+100 - กม.6+400 ระยะทาง 0.300 กิโลเมตร 
จุดที่ 4 กม.10+675 - กม.10+975 ระยะทาง 0.300 กิโลเมตร 
จุดที่ 5 กม.12+990 - กม.13+290 ระยะทาง 0.300 กิโลเมตร 
จุดที่ 6 กม.22+450 - กม.22+750 กม.ระยะทาง 0.300 กิโลเมตร </t>
  </si>
  <si>
    <t>1. ติดตั้งราวกันอันตราย ในทางหลวงหมายเลข 344 ตอน คลองเขต – กระแสบน ช่วง กม.ที่ 62+600 – 67+510 (เป็นช่วงๆ)  ตำบลป่ายุบใน อำเภอวังจันทร์ จังหวัดระยอง</t>
  </si>
  <si>
    <t xml:space="preserve">1. ติดตั้งราวเหล็กกันอันตรายชั้น 1 ชนิดที่ 2 พร้อมเป้าสะท้อนแสง บริเวณร่องกลางถนน จำนวน 3,440 เมตร ระยะทาง 4.910 กิโลเมตร (เป็นช่วงๆ)  ในทางหลวงหมายเลข 344 ตอน คลองเขต – กระแสบน ช่วง กม.ที่ 62+600 – 67+510 (เป็นช่วงๆ)  ตำบลป่ายุบใน อำเภอวังจันทร์ จังหวัดระยอง </t>
  </si>
  <si>
    <t>2. ติดตั้งราวกันอันตราย ในทางหลวงหมายเลข 344 ตอน คลองเขต – กระแสบน ช่วง กม.ที่ 65+317 – 78+295 (เป็นช่วงๆ)  ตำบลป่ายุบใน อำเภอวังจันทร์ จังหวัดระยอง</t>
  </si>
  <si>
    <t xml:space="preserve">1. ติดตั้งราวเหล็กกันอันตรายชั้น 1 ชนิดที่ 2 พร้อมเป้าสะท้อนแสง บริเวณร่องกลางถนน จำนวน 3,356 เมตร ระยะทาง 12.978 กิโลเมตร (เป็นช่วงๆ) ในทางหลวงหมายเลข 344 ตอน คลองเขต – กระแสบน ช่วง กม.ที่ 65+317 – 78+295 (เป็นช่วงๆ) หมู่บ้านป่ายุบใน ตำบลป่ายุบใน อำเภอวังจันทร์ จังหวัดระยอง   </t>
  </si>
  <si>
    <t>1. ค่าใช้จ่ายในการบริหารงานจังหวัดแบบบูรณาการ</t>
  </si>
  <si>
    <t>1. มหกรรมเทศกาลอาหารเด่นจังหวัดระยอง</t>
  </si>
  <si>
    <t>1. ค่าจ้างเหมาบริการจัดงานมหกรรมอาหารเด่นจังหวัดระยอง</t>
  </si>
  <si>
    <t>2. OTOP สร้างสุขผ่านยุค Covid ไปด้วยกัน</t>
  </si>
  <si>
    <t>4. ค่าจ้างเหมาบริการพัฒนาผลิตภัณฑ์</t>
  </si>
  <si>
    <t>โครงการส่งเสริมพัฒนาอาชีพด้านการประมงโดยชุมชนมีส่วนร่วมในจังหวัดระยอง</t>
  </si>
  <si>
    <t>โครงการส่งเสริมการผลิตไม้ผล และพืชเศรษฐกิจ จังหวัดระยอง</t>
  </si>
  <si>
    <t>โครงการปรับปรุงโครงสร้างพื้นฐานด้านการจัดการน้ำภาคการเกษตร จังหวัดระยอง</t>
  </si>
  <si>
    <t>โครงการส่งเสริมการตลาดและประชาสัมพันธ์การท่องเที่ยวจังหวัดระยอง</t>
  </si>
  <si>
    <t>โครงการพัฒนาแหล่งท่องเที่ยวเพิ่มรายได้ชุมชน</t>
  </si>
  <si>
    <t>โครงการบริหารจัดการทรัพยากรน้ำเพื่อการอนุรักษ์และใช้ประโยชน์ให้เกิดความสมดุลและยั่งยืน</t>
  </si>
  <si>
    <t>โครงการส่งเสริมการมีส่วนร่วมในการบริหารจัดการทรัพยากรธรรมชาติลิ่งแวดล้อมให้สมดุล</t>
  </si>
  <si>
    <t>โครงการอนุรักษ์ ป้องกัน ฟื้นฟูทรัพยากรชายฝั่งทะเล ให้คงความอุดมสมบูรณ์</t>
  </si>
  <si>
    <t>โครงการอนุรักษ์ฟื้นฟูทรัพยากรธรรมชาติและสิ่งแวดล้อมอย่างยั่งยืน</t>
  </si>
  <si>
    <t>โครงการสร้างแหล่งกักเก็บน้ำเพื่อป้องกัน แก้ไขปัญหาน้ำท่วมและภัยแล้ง</t>
  </si>
  <si>
    <t>โครงการพัฒนาสาธารณูปโภคด้านไฟฟ้า เพื่อคุณภาพชีวิตที่ดีของประชาชน</t>
  </si>
  <si>
    <t>โครงการพัฒนาสาธารณูปโภคด้านงานจราจรอำนวยความปลอดภัย เพื่อคุณภาพชีวิตที่ดีของประชาชน</t>
  </si>
  <si>
    <t>ค่าใช้จ่ายในการบริหารงานจังหวัดแบบบูรณาการ</t>
  </si>
  <si>
    <t>โครงการพัฒนาและส่งเสริมช่องทางกระจายสินค้าและบริการของจังหวัดระยอง</t>
  </si>
  <si>
    <t>รายงานตรวจสอบการแปรญัญติเพิ่มงบประมาณรายจ่าย (จำแนกตามรายละเอียดกิจกรรม) ประจำปีงบประมาณ พ.ศ. 25 fy</t>
  </si>
  <si>
    <t>min    dt.min_name</t>
  </si>
  <si>
    <t>agc    dt.agc_name</t>
  </si>
  <si>
    <t>output     dt.output_name</t>
  </si>
  <si>
    <t>รวมกิจกรรม         seq1 + dt.act_name</t>
  </si>
  <si>
    <t>กิจกรรมหลัก/รอง/สนับสนุน/ย่อย       seg2 dt.chk_act_name</t>
  </si>
  <si>
    <t>Obj       dt.objc_type_name</t>
  </si>
  <si>
    <t>item1     dt.chk_item_no_name</t>
  </si>
  <si>
    <t>format "#,##0"</t>
  </si>
  <si>
    <t>ดนง</t>
  </si>
  <si>
    <t>ลงทุน</t>
  </si>
  <si>
    <t>CEO</t>
  </si>
  <si>
    <t>สำนักงานประมงจังหวัดระยอง</t>
  </si>
  <si>
    <t>สำนักงานเกษตรจังหวัดระยอง</t>
  </si>
  <si>
    <t>โครงการส่งน้ำและบำรุงรักษา
ประแสร์</t>
  </si>
  <si>
    <t xml:space="preserve">สำนักงานวัฒนธรรมจังหวัดระยอง </t>
  </si>
  <si>
    <t>สำนักงานการท่องเที่ยวและกีฬาจังหวัดระยอง</t>
  </si>
  <si>
    <t>1. กิจกรรมย่อย : พัฒนาและปรับปรุงแหล่งท่องเที่ยวปรับปรุงภูมิทัศน์และพัฒนาแหล่งท่องเที่ยวบริเวณอ่างเก็บน้ำประแสร์ ตำบลชุมแสง  อำเภอวังจันทร์ จังหวัดระยอง</t>
  </si>
  <si>
    <t>สำนักงานโยธาธิการและผังเมือง
จังหวัดระยอง</t>
  </si>
  <si>
    <t>แขวงทางหลวงชนบทระยอง</t>
  </si>
  <si>
    <t>สำนักงานทรัพยากรธรรม
ชาติและสิ่งแวดล้อมจังหวัดระยอง</t>
  </si>
  <si>
    <t>สำนักงานทรัพยากรทางทะ
และชายฝั่งที่ 1</t>
  </si>
  <si>
    <t>ศูนย์วิจัยทรัพยากรทางทะเลและชายฝั่งอ่าวไทยฝั่งตะวันออก</t>
  </si>
  <si>
    <t>โครงการชลประทานระยอง</t>
  </si>
  <si>
    <t>แขวงทางหลวงระยอง</t>
  </si>
  <si>
    <t>ผลผลิต 1</t>
  </si>
  <si>
    <t>ผลผลิต 2</t>
  </si>
  <si>
    <t>ผลผลิต 3</t>
  </si>
  <si>
    <t>ผลผลิต 4</t>
  </si>
  <si>
    <t>งบลงทุน</t>
  </si>
  <si>
    <t>งบดำเนินงาน</t>
  </si>
  <si>
    <t>งบรายจ่ายอื่น</t>
  </si>
  <si>
    <t>วงเงิน (บาท)</t>
  </si>
  <si>
    <t>กิจกรรม</t>
  </si>
  <si>
    <t>ประเภทงบประมาณ</t>
  </si>
  <si>
    <t>รวม</t>
  </si>
  <si>
    <t>ตารางสรุปงบประมาณตามแผนปฏิบัติราชการของจังหวัดระยอง ประจำปีงบประมาณ พ.ศ. 2566 (พรบ. 2566 จังหวัดระยอง) 
(แบ่งตามประเภทงบประมาณ)</t>
  </si>
  <si>
    <t>ร้อยละ</t>
  </si>
  <si>
    <t>สำนักงานพาณิชย์จังหวัดระยอง</t>
  </si>
  <si>
    <t>สำนักงานพัฒนาชุมชนจังหวัดระยอง</t>
  </si>
  <si>
    <t>ลำดับ</t>
  </si>
  <si>
    <t>หน่วยงาน</t>
  </si>
  <si>
    <t>จำนวนโครงการ</t>
  </si>
  <si>
    <t>จำนวนกิจรรม</t>
  </si>
  <si>
    <t>คิดเป็นร้อยละ</t>
  </si>
  <si>
    <t>รวมทั้งสิ้น</t>
  </si>
  <si>
    <t xml:space="preserve">บัญชีรายชื่อโครงการตามแผนปฏิบัติราชการของจังหวัดระยอง ประจำปีงบประมาณ พ.ศ. 2566 
แยกตามประเด็นยุทธศาสตร์
</t>
  </si>
  <si>
    <t>ประเด็นยุทธศาสตร์</t>
  </si>
  <si>
    <t>ประเด็นการพัฒนาที่ 1 : พัฒนาผลิตภาพการผลิต คุณภาพสินค้า ผลิตภัณฑ์ และบุคลากรด้านการเกษตร ประมง ปศุสัตว์ ด้วยเทคโนโลยีและนวัตกรรม ให้มีคุณภาพและมาตรฐาน ควบคู่กับการพัฒนาไปสู่เกษตรอุตสาหกรรม และการท่องเที่ยว</t>
  </si>
  <si>
    <t>ประเด็นการพัฒนาที่ 2 พัฒนาศักยภาพการท่องเที่ยวให้สอดคล้องและทันต่อสถานการณ์ เทคโนโลยี นวัตกรรม สังคม ชุมชน และสิ่งแวดล้อม อย่างยั่งยืน</t>
  </si>
  <si>
    <t>ประเด็นการพัฒนาที่ 3 พัฒนาศักยภาพการท่องเที่ยวให้สอดคล้องและทันต่อสถานการณ์ เทคโนโลยี นวัตกรรม สังคม ชุมชน และสิ่งแวดล้อม อย่างยั่งยืน</t>
  </si>
  <si>
    <t>ประเด็นการพัฒนาที่ 4 ป้องกัน อนุรักษ์ ฟื้นฟู บริหารจัดการทรัพยากรธรรมชาติและสิ่งแวดล้อมอย่างบูรณาการ สู่ความสมดุลและยั่งยืน</t>
  </si>
  <si>
    <t>ประเด็นการพัฒนาที่ 5 : เสริมสร้างมาตรฐานและยกระดับคุณภาพชีวิตของคนทุกช่วงวัย โดยกระบวนการมีส่วนร่วมของประชาชน ตามหลักปรัชญาของเศรษฐกิจพอเพียง</t>
  </si>
  <si>
    <t>ประเด็นการพัฒนาที่ 6 สร้างความเข้มแข็ง และเพิ่มขีดความสามารถของภาคพาณิชยกรรม และภาคบริการสู่การแข่งขันในระดับสากล</t>
  </si>
  <si>
    <t>สำนักงานโยธาธิการและผังเมืองจังหวัดระยอง</t>
  </si>
  <si>
    <t>สำนักงานวัฒนธรรมจังหวัดระยอง</t>
  </si>
  <si>
    <t>โครงการส่งน้ำและบำรุงรักษาประแสร์</t>
  </si>
  <si>
    <t>สำนักงานทรัพยากรทางทะเลและชายฝั่งที่ 1</t>
  </si>
  <si>
    <t>สำนักงานทรัพยากรธรรมชาติและสิ่งแวดล้อมฯ</t>
  </si>
  <si>
    <t xml:space="preserve">บัญชีโครงการตามแผนปฏิบัติราชการของจังหวัดระยอง ประจำปีงบประมาณ พ.ศ. 2566 
แยกตามหน่วยงาน
</t>
  </si>
  <si>
    <t>วงเงิน 
(บาท)</t>
  </si>
  <si>
    <t xml:space="preserve">ระดับที่ 2 : ค่าจ้างเหมาบริการจัดกิจกรรมการจัดงาน มหกรรม ดนตรี 
ที่ชายหาดระยอง </t>
  </si>
  <si>
    <t>-</t>
  </si>
  <si>
    <t>ข้อมูล  ณ   30    เมษายน  2565</t>
  </si>
  <si>
    <t>ข้อมูล  ณ      สิงหาคม  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</si>
</sst>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#,##0_-;_-* &quot;-  &quot;_-;_-@_-"/>
    <numFmt numFmtId="188" formatCode="_-* #,##0_-;\-* #,##0_-;_-* &quot;-&quot;??_-;_-@_-"/>
  </numFmts>
  <fonts count="11" x14ac:knownFonts="1">
    <font>
      <sz val="10"/>
      <name val="Arial"/>
    </font>
    <font>
      <sz val="11"/>
      <color theme="1"/>
      <name val="Tahoma"/>
      <family val="2"/>
      <charset val="222"/>
      <scheme val="minor"/>
    </font>
    <font>
      <sz val="16"/>
      <name val="DilleniaUPC"/>
      <family val="1"/>
    </font>
    <font>
      <b/>
      <sz val="18"/>
      <name val="DilleniaUPC"/>
      <family val="1"/>
    </font>
    <font>
      <b/>
      <sz val="16"/>
      <name val="DilleniaUPC"/>
      <family val="1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4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2" borderId="5" xfId="0" applyNumberFormat="1" applyFont="1" applyFill="1" applyBorder="1" applyAlignment="1" applyProtection="1">
      <alignment vertical="top" wrapText="1"/>
    </xf>
    <xf numFmtId="0" fontId="3" fillId="2" borderId="5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Fill="1" applyBorder="1" applyAlignment="1" applyProtection="1">
      <alignment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Fill="1" applyBorder="1" applyAlignment="1" applyProtection="1">
      <alignment horizontal="center" vertical="top" wrapText="1"/>
    </xf>
    <xf numFmtId="0" fontId="4" fillId="3" borderId="7" xfId="0" applyNumberFormat="1" applyFont="1" applyFill="1" applyBorder="1" applyAlignment="1" applyProtection="1">
      <alignment horizontal="center" vertical="top" wrapText="1"/>
    </xf>
    <xf numFmtId="0" fontId="4" fillId="0" borderId="7" xfId="0" applyNumberFormat="1" applyFont="1" applyFill="1" applyBorder="1" applyAlignment="1" applyProtection="1">
      <alignment horizontal="center" vertical="top" wrapText="1"/>
    </xf>
    <xf numFmtId="0" fontId="2" fillId="0" borderId="4" xfId="0" applyNumberFormat="1" applyFont="1" applyFill="1" applyBorder="1" applyAlignment="1" applyProtection="1">
      <alignment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4" fillId="3" borderId="6" xfId="0" applyNumberFormat="1" applyFont="1" applyFill="1" applyBorder="1" applyAlignment="1" applyProtection="1">
      <alignment horizontal="left" vertical="top" wrapText="1" indent="1"/>
    </xf>
    <xf numFmtId="0" fontId="4" fillId="0" borderId="6" xfId="0" applyNumberFormat="1" applyFont="1" applyFill="1" applyBorder="1" applyAlignment="1" applyProtection="1">
      <alignment horizontal="left" vertical="top" wrapText="1" indent="2"/>
    </xf>
    <xf numFmtId="0" fontId="4" fillId="0" borderId="6" xfId="0" applyNumberFormat="1" applyFont="1" applyFill="1" applyBorder="1" applyAlignment="1" applyProtection="1">
      <alignment horizontal="left" vertical="top" wrapText="1" indent="3"/>
    </xf>
    <xf numFmtId="0" fontId="2" fillId="0" borderId="6" xfId="0" applyNumberFormat="1" applyFont="1" applyFill="1" applyBorder="1" applyAlignment="1" applyProtection="1">
      <alignment horizontal="left" vertical="top" wrapText="1" indent="4"/>
    </xf>
    <xf numFmtId="0" fontId="2" fillId="0" borderId="6" xfId="0" applyNumberFormat="1" applyFont="1" applyFill="1" applyBorder="1" applyAlignment="1" applyProtection="1">
      <alignment horizontal="left" vertical="top" wrapText="1" indent="5"/>
    </xf>
    <xf numFmtId="0" fontId="2" fillId="0" borderId="6" xfId="0" applyNumberFormat="1" applyFont="1" applyFill="1" applyBorder="1" applyAlignment="1" applyProtection="1">
      <alignment horizontal="left" vertical="top" wrapText="1" indent="6"/>
    </xf>
    <xf numFmtId="187" fontId="3" fillId="2" borderId="4" xfId="0" applyNumberFormat="1" applyFont="1" applyFill="1" applyBorder="1" applyAlignment="1" applyProtection="1">
      <alignment horizontal="right" vertical="top" wrapText="1"/>
    </xf>
    <xf numFmtId="187" fontId="2" fillId="0" borderId="3" xfId="0" applyNumberFormat="1" applyFont="1" applyFill="1" applyBorder="1" applyAlignment="1" applyProtection="1">
      <alignment horizontal="right" vertical="top" wrapText="1"/>
    </xf>
    <xf numFmtId="187" fontId="2" fillId="0" borderId="7" xfId="0" applyNumberFormat="1" applyFont="1" applyFill="1" applyBorder="1" applyAlignment="1" applyProtection="1">
      <alignment horizontal="right" vertical="top" wrapText="1"/>
    </xf>
    <xf numFmtId="187" fontId="4" fillId="3" borderId="7" xfId="0" applyNumberFormat="1" applyFont="1" applyFill="1" applyBorder="1" applyAlignment="1" applyProtection="1">
      <alignment horizontal="right" vertical="top" wrapText="1"/>
    </xf>
    <xf numFmtId="187" fontId="4" fillId="0" borderId="7" xfId="0" applyNumberFormat="1" applyFont="1" applyFill="1" applyBorder="1" applyAlignment="1" applyProtection="1">
      <alignment horizontal="right" vertical="top" wrapText="1"/>
    </xf>
    <xf numFmtId="187" fontId="2" fillId="0" borderId="0" xfId="0" applyNumberFormat="1" applyFont="1" applyFill="1" applyBorder="1" applyAlignment="1" applyProtection="1">
      <alignment horizontal="right" vertical="top" wrapText="1"/>
    </xf>
    <xf numFmtId="187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2" fillId="0" borderId="6" xfId="0" applyNumberFormat="1" applyFont="1" applyFill="1" applyBorder="1" applyAlignment="1" applyProtection="1">
      <alignment horizontal="left" vertical="top" wrapText="1" indent="7"/>
    </xf>
    <xf numFmtId="0" fontId="2" fillId="0" borderId="6" xfId="0" applyNumberFormat="1" applyFont="1" applyFill="1" applyBorder="1" applyAlignment="1" applyProtection="1">
      <alignment horizontal="left" vertical="top" wrapText="1" indent="8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3" fillId="0" borderId="5" xfId="0" applyNumberFormat="1" applyFont="1" applyFill="1" applyBorder="1" applyAlignment="1" applyProtection="1">
      <alignment horizontal="center" vertical="top" wrapText="1"/>
    </xf>
    <xf numFmtId="0" fontId="3" fillId="2" borderId="5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4" fillId="3" borderId="7" xfId="0" applyNumberFormat="1" applyFont="1" applyFill="1" applyBorder="1" applyAlignment="1" applyProtection="1">
      <alignment horizontal="center" vertical="top" wrapText="1"/>
    </xf>
    <xf numFmtId="0" fontId="4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right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2" fillId="4" borderId="0" xfId="0" applyNumberFormat="1" applyFont="1" applyFill="1" applyBorder="1" applyAlignment="1" applyProtection="1">
      <alignment vertical="top" wrapText="1"/>
    </xf>
    <xf numFmtId="0" fontId="2" fillId="5" borderId="0" xfId="0" applyNumberFormat="1" applyFon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horizontal="center" vertical="top" wrapText="1"/>
    </xf>
    <xf numFmtId="0" fontId="3" fillId="0" borderId="8" xfId="0" applyNumberFormat="1" applyFont="1" applyFill="1" applyBorder="1" applyAlignment="1" applyProtection="1">
      <alignment horizontal="center" vertical="top" wrapText="1"/>
    </xf>
    <xf numFmtId="0" fontId="3" fillId="2" borderId="4" xfId="0" applyNumberFormat="1" applyFont="1" applyFill="1" applyBorder="1" applyAlignment="1" applyProtection="1">
      <alignment horizontal="center" vertical="top" wrapText="1"/>
    </xf>
    <xf numFmtId="0" fontId="2" fillId="6" borderId="0" xfId="0" applyNumberFormat="1" applyFont="1" applyFill="1" applyBorder="1" applyAlignment="1" applyProtection="1">
      <alignment vertical="top" wrapText="1"/>
    </xf>
    <xf numFmtId="0" fontId="2" fillId="4" borderId="6" xfId="0" applyNumberFormat="1" applyFont="1" applyFill="1" applyBorder="1" applyAlignment="1" applyProtection="1">
      <alignment horizontal="left" vertical="top" wrapText="1" indent="4"/>
    </xf>
    <xf numFmtId="0" fontId="2" fillId="4" borderId="7" xfId="0" applyNumberFormat="1" applyFont="1" applyFill="1" applyBorder="1" applyAlignment="1" applyProtection="1">
      <alignment horizontal="center" vertical="top" wrapText="1"/>
    </xf>
    <xf numFmtId="187" fontId="2" fillId="4" borderId="7" xfId="0" applyNumberFormat="1" applyFont="1" applyFill="1" applyBorder="1" applyAlignment="1" applyProtection="1">
      <alignment horizontal="right" vertical="top" wrapText="1"/>
    </xf>
    <xf numFmtId="0" fontId="2" fillId="5" borderId="6" xfId="0" applyNumberFormat="1" applyFont="1" applyFill="1" applyBorder="1" applyAlignment="1" applyProtection="1">
      <alignment horizontal="left" vertical="top" wrapText="1" indent="4"/>
    </xf>
    <xf numFmtId="0" fontId="2" fillId="5" borderId="7" xfId="0" applyNumberFormat="1" applyFont="1" applyFill="1" applyBorder="1" applyAlignment="1" applyProtection="1">
      <alignment horizontal="center" vertical="top" wrapText="1"/>
    </xf>
    <xf numFmtId="187" fontId="2" fillId="5" borderId="7" xfId="0" applyNumberFormat="1" applyFont="1" applyFill="1" applyBorder="1" applyAlignment="1" applyProtection="1">
      <alignment horizontal="right" vertical="top" wrapText="1"/>
    </xf>
    <xf numFmtId="0" fontId="4" fillId="5" borderId="6" xfId="0" applyNumberFormat="1" applyFont="1" applyFill="1" applyBorder="1" applyAlignment="1" applyProtection="1">
      <alignment horizontal="left" vertical="top" wrapText="1" indent="4"/>
    </xf>
    <xf numFmtId="0" fontId="4" fillId="5" borderId="7" xfId="0" applyNumberFormat="1" applyFont="1" applyFill="1" applyBorder="1" applyAlignment="1" applyProtection="1">
      <alignment horizontal="center" vertical="top" wrapText="1"/>
    </xf>
    <xf numFmtId="187" fontId="4" fillId="5" borderId="7" xfId="0" applyNumberFormat="1" applyFont="1" applyFill="1" applyBorder="1" applyAlignment="1" applyProtection="1">
      <alignment horizontal="right" vertical="top" wrapText="1"/>
    </xf>
    <xf numFmtId="0" fontId="4" fillId="4" borderId="6" xfId="0" applyNumberFormat="1" applyFont="1" applyFill="1" applyBorder="1" applyAlignment="1" applyProtection="1">
      <alignment horizontal="left" vertical="top" wrapText="1" indent="4"/>
    </xf>
    <xf numFmtId="0" fontId="4" fillId="4" borderId="7" xfId="0" applyNumberFormat="1" applyFont="1" applyFill="1" applyBorder="1" applyAlignment="1" applyProtection="1">
      <alignment horizontal="center" vertical="top" wrapText="1"/>
    </xf>
    <xf numFmtId="187" fontId="4" fillId="4" borderId="7" xfId="0" applyNumberFormat="1" applyFont="1" applyFill="1" applyBorder="1" applyAlignment="1" applyProtection="1">
      <alignment horizontal="right" vertical="top" wrapText="1"/>
    </xf>
    <xf numFmtId="0" fontId="4" fillId="7" borderId="6" xfId="0" applyNumberFormat="1" applyFont="1" applyFill="1" applyBorder="1" applyAlignment="1" applyProtection="1">
      <alignment horizontal="left" vertical="top" wrapText="1" indent="2"/>
    </xf>
    <xf numFmtId="0" fontId="4" fillId="7" borderId="7" xfId="0" applyNumberFormat="1" applyFont="1" applyFill="1" applyBorder="1" applyAlignment="1" applyProtection="1">
      <alignment horizontal="center" vertical="top" wrapText="1"/>
    </xf>
    <xf numFmtId="187" fontId="4" fillId="7" borderId="7" xfId="0" applyNumberFormat="1" applyFont="1" applyFill="1" applyBorder="1" applyAlignment="1" applyProtection="1">
      <alignment horizontal="right" vertical="top" wrapText="1"/>
    </xf>
    <xf numFmtId="0" fontId="2" fillId="7" borderId="0" xfId="0" applyNumberFormat="1" applyFont="1" applyFill="1" applyBorder="1" applyAlignment="1" applyProtection="1">
      <alignment vertical="top" wrapText="1"/>
    </xf>
    <xf numFmtId="0" fontId="4" fillId="8" borderId="6" xfId="0" applyNumberFormat="1" applyFont="1" applyFill="1" applyBorder="1" applyAlignment="1" applyProtection="1">
      <alignment horizontal="left" vertical="top" wrapText="1" indent="3"/>
    </xf>
    <xf numFmtId="0" fontId="4" fillId="8" borderId="7" xfId="0" applyNumberFormat="1" applyFont="1" applyFill="1" applyBorder="1" applyAlignment="1" applyProtection="1">
      <alignment horizontal="center" vertical="top" wrapText="1"/>
    </xf>
    <xf numFmtId="187" fontId="4" fillId="8" borderId="7" xfId="0" applyNumberFormat="1" applyFont="1" applyFill="1" applyBorder="1" applyAlignment="1" applyProtection="1">
      <alignment horizontal="right" vertical="top" wrapText="1"/>
    </xf>
    <xf numFmtId="0" fontId="2" fillId="8" borderId="0" xfId="0" applyNumberFormat="1" applyFont="1" applyFill="1" applyBorder="1" applyAlignment="1" applyProtection="1">
      <alignment vertical="top" wrapText="1"/>
    </xf>
    <xf numFmtId="0" fontId="2" fillId="0" borderId="4" xfId="0" applyNumberFormat="1" applyFont="1" applyFill="1" applyBorder="1" applyAlignment="1" applyProtection="1">
      <alignment horizontal="left" vertical="top" wrapText="1" indent="7"/>
    </xf>
    <xf numFmtId="187" fontId="2" fillId="0" borderId="8" xfId="0" applyNumberFormat="1" applyFont="1" applyFill="1" applyBorder="1" applyAlignment="1" applyProtection="1">
      <alignment horizontal="right" vertical="top" wrapText="1"/>
    </xf>
    <xf numFmtId="0" fontId="4" fillId="9" borderId="6" xfId="0" applyNumberFormat="1" applyFont="1" applyFill="1" applyBorder="1" applyAlignment="1" applyProtection="1">
      <alignment horizontal="left" vertical="top" wrapText="1" indent="3"/>
    </xf>
    <xf numFmtId="0" fontId="4" fillId="9" borderId="7" xfId="0" applyNumberFormat="1" applyFont="1" applyFill="1" applyBorder="1" applyAlignment="1" applyProtection="1">
      <alignment horizontal="center" vertical="top" wrapText="1"/>
    </xf>
    <xf numFmtId="187" fontId="4" fillId="9" borderId="7" xfId="0" applyNumberFormat="1" applyFont="1" applyFill="1" applyBorder="1" applyAlignment="1" applyProtection="1">
      <alignment horizontal="right" vertical="top" wrapText="1"/>
    </xf>
    <xf numFmtId="0" fontId="2" fillId="0" borderId="5" xfId="0" applyNumberFormat="1" applyFont="1" applyFill="1" applyBorder="1" applyAlignment="1" applyProtection="1">
      <alignment horizontal="right" vertical="top" wrapText="1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187" fontId="2" fillId="0" borderId="5" xfId="0" applyNumberFormat="1" applyFont="1" applyFill="1" applyBorder="1" applyAlignment="1" applyProtection="1">
      <alignment vertical="top" wrapText="1"/>
    </xf>
    <xf numFmtId="2" fontId="2" fillId="0" borderId="5" xfId="0" applyNumberFormat="1" applyFont="1" applyFill="1" applyBorder="1" applyAlignment="1" applyProtection="1">
      <alignment horizontal="center" vertical="top" wrapText="1"/>
    </xf>
    <xf numFmtId="0" fontId="4" fillId="7" borderId="10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horizontal="center" vertical="top" wrapText="1"/>
    </xf>
    <xf numFmtId="0" fontId="4" fillId="7" borderId="0" xfId="0" applyNumberFormat="1" applyFont="1" applyFill="1" applyBorder="1" applyAlignment="1" applyProtection="1">
      <alignment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10" borderId="5" xfId="0" applyNumberFormat="1" applyFont="1" applyFill="1" applyBorder="1" applyAlignment="1" applyProtection="1">
      <alignment horizontal="right" vertical="top" wrapText="1"/>
    </xf>
    <xf numFmtId="0" fontId="4" fillId="10" borderId="5" xfId="0" applyNumberFormat="1" applyFont="1" applyFill="1" applyBorder="1" applyAlignment="1" applyProtection="1">
      <alignment horizontal="center" vertical="top" wrapText="1"/>
    </xf>
    <xf numFmtId="0" fontId="4" fillId="10" borderId="5" xfId="0" applyNumberFormat="1" applyFont="1" applyFill="1" applyBorder="1" applyAlignment="1" applyProtection="1">
      <alignment vertical="top" wrapText="1"/>
    </xf>
    <xf numFmtId="187" fontId="4" fillId="10" borderId="5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2" fontId="4" fillId="10" borderId="5" xfId="0" applyNumberFormat="1" applyFont="1" applyFill="1" applyBorder="1" applyAlignment="1" applyProtection="1">
      <alignment vertical="top" wrapText="1"/>
    </xf>
    <xf numFmtId="0" fontId="4" fillId="7" borderId="5" xfId="0" applyNumberFormat="1" applyFont="1" applyFill="1" applyBorder="1" applyAlignment="1" applyProtection="1">
      <alignment horizontal="right" vertical="top" wrapText="1"/>
    </xf>
    <xf numFmtId="0" fontId="6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 wrapText="1"/>
    </xf>
    <xf numFmtId="0" fontId="8" fillId="0" borderId="5" xfId="1" applyFont="1" applyBorder="1" applyAlignment="1">
      <alignment horizontal="center" vertical="top" wrapText="1"/>
    </xf>
    <xf numFmtId="188" fontId="8" fillId="0" borderId="5" xfId="2" applyNumberFormat="1" applyFont="1" applyFill="1" applyBorder="1" applyAlignment="1">
      <alignment horizontal="center" vertical="top"/>
    </xf>
    <xf numFmtId="2" fontId="8" fillId="0" borderId="5" xfId="1" applyNumberFormat="1" applyFont="1" applyBorder="1" applyAlignment="1">
      <alignment horizontal="center" vertical="top"/>
    </xf>
    <xf numFmtId="0" fontId="8" fillId="0" borderId="0" xfId="1" applyFont="1" applyAlignment="1">
      <alignment horizontal="left" vertical="top"/>
    </xf>
    <xf numFmtId="0" fontId="9" fillId="0" borderId="5" xfId="1" applyFont="1" applyBorder="1" applyAlignment="1">
      <alignment horizontal="right" vertical="top" wrapText="1"/>
    </xf>
    <xf numFmtId="0" fontId="9" fillId="0" borderId="5" xfId="1" applyFont="1" applyBorder="1" applyAlignment="1">
      <alignment horizontal="center" vertical="top" wrapText="1"/>
    </xf>
    <xf numFmtId="188" fontId="9" fillId="0" borderId="5" xfId="1" applyNumberFormat="1" applyFont="1" applyBorder="1" applyAlignment="1">
      <alignment horizontal="center" vertical="top" wrapText="1"/>
    </xf>
    <xf numFmtId="0" fontId="9" fillId="0" borderId="0" xfId="1" applyFont="1" applyAlignment="1">
      <alignment horizontal="left" vertical="top"/>
    </xf>
    <xf numFmtId="0" fontId="6" fillId="0" borderId="0" xfId="1" applyFont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188" fontId="6" fillId="0" borderId="0" xfId="2" applyNumberFormat="1" applyFont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0" fontId="5" fillId="11" borderId="5" xfId="1" applyFont="1" applyFill="1" applyBorder="1" applyAlignment="1">
      <alignment horizontal="center" vertical="top" wrapText="1"/>
    </xf>
    <xf numFmtId="0" fontId="5" fillId="11" borderId="5" xfId="1" applyFont="1" applyFill="1" applyBorder="1" applyAlignment="1">
      <alignment horizontal="center" vertical="top"/>
    </xf>
    <xf numFmtId="2" fontId="5" fillId="11" borderId="5" xfId="1" applyNumberFormat="1" applyFont="1" applyFill="1" applyBorder="1" applyAlignment="1">
      <alignment horizontal="center" vertical="top" wrapText="1"/>
    </xf>
    <xf numFmtId="0" fontId="9" fillId="10" borderId="5" xfId="1" applyFont="1" applyFill="1" applyBorder="1" applyAlignment="1">
      <alignment horizontal="center" vertical="top"/>
    </xf>
    <xf numFmtId="0" fontId="9" fillId="10" borderId="5" xfId="1" applyFont="1" applyFill="1" applyBorder="1" applyAlignment="1">
      <alignment horizontal="right" vertical="top" wrapText="1"/>
    </xf>
    <xf numFmtId="0" fontId="9" fillId="10" borderId="5" xfId="1" applyFont="1" applyFill="1" applyBorder="1" applyAlignment="1">
      <alignment horizontal="center" vertical="top" wrapText="1"/>
    </xf>
    <xf numFmtId="188" fontId="9" fillId="10" borderId="5" xfId="1" applyNumberFormat="1" applyFont="1" applyFill="1" applyBorder="1" applyAlignment="1">
      <alignment horizontal="center" vertical="top" wrapText="1"/>
    </xf>
    <xf numFmtId="2" fontId="9" fillId="10" borderId="5" xfId="1" applyNumberFormat="1" applyFont="1" applyFill="1" applyBorder="1" applyAlignment="1">
      <alignment horizontal="center" vertical="top"/>
    </xf>
    <xf numFmtId="0" fontId="9" fillId="0" borderId="5" xfId="1" applyFont="1" applyBorder="1" applyAlignment="1">
      <alignment horizontal="center" vertical="top"/>
    </xf>
    <xf numFmtId="0" fontId="10" fillId="0" borderId="0" xfId="1" applyFont="1" applyAlignment="1">
      <alignment horizontal="left" vertical="top"/>
    </xf>
    <xf numFmtId="188" fontId="8" fillId="0" borderId="0" xfId="1" applyNumberFormat="1" applyFont="1" applyAlignment="1">
      <alignment horizontal="left" vertical="top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7" fillId="0" borderId="10" xfId="1" applyFont="1" applyBorder="1" applyAlignment="1">
      <alignment horizontal="right" vertical="top"/>
    </xf>
    <xf numFmtId="0" fontId="5" fillId="0" borderId="0" xfId="1" applyFont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</cellXfs>
  <cellStyles count="3">
    <cellStyle name="จุลภาค 2" xfId="2" xr:uid="{70F327FF-8753-481E-A5A2-E2DFDF033C07}"/>
    <cellStyle name="ปกติ" xfId="0" builtinId="0"/>
    <cellStyle name="ปกติ 2" xfId="1" xr:uid="{3283B4C5-AD4F-4A5F-921E-D3CDF3159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49;&#3612;&#3609;&#3614;&#3633;&#3602;&#3609;&#3634;&#3592;&#3633;&#3591;&#3627;&#3623;&#3633;&#3604;&#3619;&#3632;&#3618;&#3629;&#3591;%202566-2570%20&#3649;&#3621;&#3632;&#3649;&#3612;&#3609;&#3611;&#3599;&#3636;&#3610;&#3633;&#3605;&#3636;&#3619;&#3634;&#3594;&#3585;&#3634;&#3619;&#3611;&#3637;%202566/&#3619;&#3623;&#3610;&#3619;&#3623;&#3617;&#3586;&#3657;&#3629;&#3617;&#3641;&#3621;/12%20&#3605;.&#3588;.%2064%20(&#3621;&#3656;&#3634;&#3626;&#3640;&#3604;)/&#3610;&#3633;&#3597;&#3594;&#3637;&#3650;&#3588;&#3619;&#3591;&#3585;&#3634;&#3619;&#3611;&#3637;%202566%20(&#3621;&#3656;&#3634;&#3626;&#3640;&#3604;%2011%20&#3605;.&#3588;.%206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าธารณสุข"/>
      <sheetName val="อุตสาหกรรม"/>
      <sheetName val="ศึกษาธิการจังหวัด"/>
      <sheetName val="วัฒนธรรม"/>
      <sheetName val="แรงงานจังหวัด"/>
      <sheetName val="โยธาธิการฯ"/>
      <sheetName val="พาณิชย์"/>
      <sheetName val="พัฒนาสังคม"/>
      <sheetName val="พัฒนาชุมชน"/>
      <sheetName val="พลังงาน"/>
      <sheetName val="ปศุสัตว์"/>
      <sheetName val="ประมงจังหวัดระยอง"/>
      <sheetName val="ทรัพยากรธรรมชาติฯ"/>
      <sheetName val="สทช 1"/>
      <sheetName val="เกษตรและสหกรณ์"/>
      <sheetName val="เกษตรจังหวัด"/>
      <sheetName val="ท่องเที่ยว"/>
      <sheetName val="ศูนย์วิจัยทรัพยากร ฝั่งตะวันออก"/>
      <sheetName val="ตำรวจภูธร"/>
      <sheetName val="คก.ประแสร์"/>
      <sheetName val="โครงการชลประทานระยอง"/>
      <sheetName val="แขวงทางหลวง"/>
      <sheetName val="ทช"/>
      <sheetName val="สนจ.รย"/>
      <sheetName val="สรุปตามประเด็นการพัฒนา"/>
      <sheetName val="แยกหน่วยงาน"/>
      <sheetName val="คกปี 66 ระยอง ล่าสุด"/>
      <sheetName val="1"/>
      <sheetName val="2"/>
      <sheetName val="3"/>
      <sheetName val="4"/>
      <sheetName val="5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6">
          <cell r="C76">
            <v>1</v>
          </cell>
        </row>
      </sheetData>
      <sheetData sheetId="16">
        <row r="76">
          <cell r="C76">
            <v>1</v>
          </cell>
        </row>
      </sheetData>
      <sheetData sheetId="17"/>
      <sheetData sheetId="18"/>
      <sheetData sheetId="19">
        <row r="76">
          <cell r="C76">
            <v>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5DBC-F574-4B63-87E1-C663CA6014F9}">
  <sheetPr codeName="Sheet1">
    <outlinePr summaryBelow="0"/>
  </sheetPr>
  <dimension ref="A1:F156"/>
  <sheetViews>
    <sheetView zoomScale="120" zoomScaleNormal="120" workbookViewId="0">
      <selection activeCell="A5" sqref="A5"/>
    </sheetView>
  </sheetViews>
  <sheetFormatPr defaultRowHeight="23.25" outlineLevelRow="5" outlineLevelCol="1" x14ac:dyDescent="0.2"/>
  <cols>
    <col min="1" max="1" width="85.7109375" style="1" customWidth="1"/>
    <col min="2" max="2" width="15.7109375" style="2" hidden="1" customWidth="1" outlineLevel="1"/>
    <col min="3" max="3" width="2.42578125" style="1" hidden="1" customWidth="1" outlineLevel="1"/>
    <col min="4" max="4" width="23.7109375" style="1" customWidth="1" collapsed="1"/>
    <col min="5" max="5" width="0" style="1" hidden="1" customWidth="1"/>
    <col min="6" max="6" width="108.7109375" style="1" hidden="1" customWidth="1"/>
    <col min="7" max="254" width="9.140625" style="1" customWidth="1"/>
    <col min="255" max="255" width="0" style="1" hidden="1" customWidth="1"/>
    <col min="256" max="256" width="85.7109375" style="1" customWidth="1"/>
    <col min="257" max="258" width="0" style="1" hidden="1" customWidth="1"/>
    <col min="259" max="259" width="23.85546875" style="1" customWidth="1"/>
    <col min="260" max="510" width="9.140625" style="1" customWidth="1"/>
    <col min="511" max="511" width="0" style="1" hidden="1" customWidth="1"/>
    <col min="512" max="512" width="85.7109375" style="1" customWidth="1"/>
    <col min="513" max="514" width="0" style="1" hidden="1" customWidth="1"/>
    <col min="515" max="515" width="23.85546875" style="1" customWidth="1"/>
    <col min="516" max="766" width="9.140625" style="1" customWidth="1"/>
    <col min="767" max="767" width="0" style="1" hidden="1" customWidth="1"/>
    <col min="768" max="768" width="85.7109375" style="1" customWidth="1"/>
    <col min="769" max="770" width="0" style="1" hidden="1" customWidth="1"/>
    <col min="771" max="771" width="23.85546875" style="1" customWidth="1"/>
    <col min="772" max="1022" width="9.140625" style="1" customWidth="1"/>
    <col min="1023" max="1023" width="0" style="1" hidden="1" customWidth="1"/>
    <col min="1024" max="1024" width="85.7109375" style="1" customWidth="1"/>
    <col min="1025" max="1026" width="0" style="1" hidden="1" customWidth="1"/>
    <col min="1027" max="1027" width="23.85546875" style="1" customWidth="1"/>
    <col min="1028" max="1278" width="9.140625" style="1" customWidth="1"/>
    <col min="1279" max="1279" width="0" style="1" hidden="1" customWidth="1"/>
    <col min="1280" max="1280" width="85.7109375" style="1" customWidth="1"/>
    <col min="1281" max="1282" width="0" style="1" hidden="1" customWidth="1"/>
    <col min="1283" max="1283" width="23.85546875" style="1" customWidth="1"/>
    <col min="1284" max="1534" width="9.140625" style="1" customWidth="1"/>
    <col min="1535" max="1535" width="0" style="1" hidden="1" customWidth="1"/>
    <col min="1536" max="1536" width="85.7109375" style="1" customWidth="1"/>
    <col min="1537" max="1538" width="0" style="1" hidden="1" customWidth="1"/>
    <col min="1539" max="1539" width="23.85546875" style="1" customWidth="1"/>
    <col min="1540" max="1790" width="9.140625" style="1" customWidth="1"/>
    <col min="1791" max="1791" width="0" style="1" hidden="1" customWidth="1"/>
    <col min="1792" max="1792" width="85.7109375" style="1" customWidth="1"/>
    <col min="1793" max="1794" width="0" style="1" hidden="1" customWidth="1"/>
    <col min="1795" max="1795" width="23.85546875" style="1" customWidth="1"/>
    <col min="1796" max="2046" width="9.140625" style="1" customWidth="1"/>
    <col min="2047" max="2047" width="0" style="1" hidden="1" customWidth="1"/>
    <col min="2048" max="2048" width="85.7109375" style="1" customWidth="1"/>
    <col min="2049" max="2050" width="0" style="1" hidden="1" customWidth="1"/>
    <col min="2051" max="2051" width="23.85546875" style="1" customWidth="1"/>
    <col min="2052" max="2302" width="9.140625" style="1" customWidth="1"/>
    <col min="2303" max="2303" width="0" style="1" hidden="1" customWidth="1"/>
    <col min="2304" max="2304" width="85.7109375" style="1" customWidth="1"/>
    <col min="2305" max="2306" width="0" style="1" hidden="1" customWidth="1"/>
    <col min="2307" max="2307" width="23.85546875" style="1" customWidth="1"/>
    <col min="2308" max="2558" width="9.140625" style="1" customWidth="1"/>
    <col min="2559" max="2559" width="0" style="1" hidden="1" customWidth="1"/>
    <col min="2560" max="2560" width="85.7109375" style="1" customWidth="1"/>
    <col min="2561" max="2562" width="0" style="1" hidden="1" customWidth="1"/>
    <col min="2563" max="2563" width="23.85546875" style="1" customWidth="1"/>
    <col min="2564" max="2814" width="9.140625" style="1" customWidth="1"/>
    <col min="2815" max="2815" width="0" style="1" hidden="1" customWidth="1"/>
    <col min="2816" max="2816" width="85.7109375" style="1" customWidth="1"/>
    <col min="2817" max="2818" width="0" style="1" hidden="1" customWidth="1"/>
    <col min="2819" max="2819" width="23.85546875" style="1" customWidth="1"/>
    <col min="2820" max="3070" width="9.140625" style="1" customWidth="1"/>
    <col min="3071" max="3071" width="0" style="1" hidden="1" customWidth="1"/>
    <col min="3072" max="3072" width="85.7109375" style="1" customWidth="1"/>
    <col min="3073" max="3074" width="0" style="1" hidden="1" customWidth="1"/>
    <col min="3075" max="3075" width="23.85546875" style="1" customWidth="1"/>
    <col min="3076" max="3326" width="9.140625" style="1" customWidth="1"/>
    <col min="3327" max="3327" width="0" style="1" hidden="1" customWidth="1"/>
    <col min="3328" max="3328" width="85.7109375" style="1" customWidth="1"/>
    <col min="3329" max="3330" width="0" style="1" hidden="1" customWidth="1"/>
    <col min="3331" max="3331" width="23.85546875" style="1" customWidth="1"/>
    <col min="3332" max="3582" width="9.140625" style="1" customWidth="1"/>
    <col min="3583" max="3583" width="0" style="1" hidden="1" customWidth="1"/>
    <col min="3584" max="3584" width="85.7109375" style="1" customWidth="1"/>
    <col min="3585" max="3586" width="0" style="1" hidden="1" customWidth="1"/>
    <col min="3587" max="3587" width="23.85546875" style="1" customWidth="1"/>
    <col min="3588" max="3838" width="9.140625" style="1" customWidth="1"/>
    <col min="3839" max="3839" width="0" style="1" hidden="1" customWidth="1"/>
    <col min="3840" max="3840" width="85.7109375" style="1" customWidth="1"/>
    <col min="3841" max="3842" width="0" style="1" hidden="1" customWidth="1"/>
    <col min="3843" max="3843" width="23.85546875" style="1" customWidth="1"/>
    <col min="3844" max="4094" width="9.140625" style="1" customWidth="1"/>
    <col min="4095" max="4095" width="0" style="1" hidden="1" customWidth="1"/>
    <col min="4096" max="4096" width="85.7109375" style="1" customWidth="1"/>
    <col min="4097" max="4098" width="0" style="1" hidden="1" customWidth="1"/>
    <col min="4099" max="4099" width="23.85546875" style="1" customWidth="1"/>
    <col min="4100" max="4350" width="9.140625" style="1" customWidth="1"/>
    <col min="4351" max="4351" width="0" style="1" hidden="1" customWidth="1"/>
    <col min="4352" max="4352" width="85.7109375" style="1" customWidth="1"/>
    <col min="4353" max="4354" width="0" style="1" hidden="1" customWidth="1"/>
    <col min="4355" max="4355" width="23.85546875" style="1" customWidth="1"/>
    <col min="4356" max="4606" width="9.140625" style="1" customWidth="1"/>
    <col min="4607" max="4607" width="0" style="1" hidden="1" customWidth="1"/>
    <col min="4608" max="4608" width="85.7109375" style="1" customWidth="1"/>
    <col min="4609" max="4610" width="0" style="1" hidden="1" customWidth="1"/>
    <col min="4611" max="4611" width="23.85546875" style="1" customWidth="1"/>
    <col min="4612" max="4862" width="9.140625" style="1" customWidth="1"/>
    <col min="4863" max="4863" width="0" style="1" hidden="1" customWidth="1"/>
    <col min="4864" max="4864" width="85.7109375" style="1" customWidth="1"/>
    <col min="4865" max="4866" width="0" style="1" hidden="1" customWidth="1"/>
    <col min="4867" max="4867" width="23.85546875" style="1" customWidth="1"/>
    <col min="4868" max="5118" width="9.140625" style="1" customWidth="1"/>
    <col min="5119" max="5119" width="0" style="1" hidden="1" customWidth="1"/>
    <col min="5120" max="5120" width="85.7109375" style="1" customWidth="1"/>
    <col min="5121" max="5122" width="0" style="1" hidden="1" customWidth="1"/>
    <col min="5123" max="5123" width="23.85546875" style="1" customWidth="1"/>
    <col min="5124" max="5374" width="9.140625" style="1" customWidth="1"/>
    <col min="5375" max="5375" width="0" style="1" hidden="1" customWidth="1"/>
    <col min="5376" max="5376" width="85.7109375" style="1" customWidth="1"/>
    <col min="5377" max="5378" width="0" style="1" hidden="1" customWidth="1"/>
    <col min="5379" max="5379" width="23.85546875" style="1" customWidth="1"/>
    <col min="5380" max="5630" width="9.140625" style="1" customWidth="1"/>
    <col min="5631" max="5631" width="0" style="1" hidden="1" customWidth="1"/>
    <col min="5632" max="5632" width="85.7109375" style="1" customWidth="1"/>
    <col min="5633" max="5634" width="0" style="1" hidden="1" customWidth="1"/>
    <col min="5635" max="5635" width="23.85546875" style="1" customWidth="1"/>
    <col min="5636" max="5886" width="9.140625" style="1" customWidth="1"/>
    <col min="5887" max="5887" width="0" style="1" hidden="1" customWidth="1"/>
    <col min="5888" max="5888" width="85.7109375" style="1" customWidth="1"/>
    <col min="5889" max="5890" width="0" style="1" hidden="1" customWidth="1"/>
    <col min="5891" max="5891" width="23.85546875" style="1" customWidth="1"/>
    <col min="5892" max="6142" width="9.140625" style="1" customWidth="1"/>
    <col min="6143" max="6143" width="0" style="1" hidden="1" customWidth="1"/>
    <col min="6144" max="6144" width="85.7109375" style="1" customWidth="1"/>
    <col min="6145" max="6146" width="0" style="1" hidden="1" customWidth="1"/>
    <col min="6147" max="6147" width="23.85546875" style="1" customWidth="1"/>
    <col min="6148" max="6398" width="9.140625" style="1" customWidth="1"/>
    <col min="6399" max="6399" width="0" style="1" hidden="1" customWidth="1"/>
    <col min="6400" max="6400" width="85.7109375" style="1" customWidth="1"/>
    <col min="6401" max="6402" width="0" style="1" hidden="1" customWidth="1"/>
    <col min="6403" max="6403" width="23.85546875" style="1" customWidth="1"/>
    <col min="6404" max="6654" width="9.140625" style="1" customWidth="1"/>
    <col min="6655" max="6655" width="0" style="1" hidden="1" customWidth="1"/>
    <col min="6656" max="6656" width="85.7109375" style="1" customWidth="1"/>
    <col min="6657" max="6658" width="0" style="1" hidden="1" customWidth="1"/>
    <col min="6659" max="6659" width="23.85546875" style="1" customWidth="1"/>
    <col min="6660" max="6910" width="9.140625" style="1" customWidth="1"/>
    <col min="6911" max="6911" width="0" style="1" hidden="1" customWidth="1"/>
    <col min="6912" max="6912" width="85.7109375" style="1" customWidth="1"/>
    <col min="6913" max="6914" width="0" style="1" hidden="1" customWidth="1"/>
    <col min="6915" max="6915" width="23.85546875" style="1" customWidth="1"/>
    <col min="6916" max="7166" width="9.140625" style="1" customWidth="1"/>
    <col min="7167" max="7167" width="0" style="1" hidden="1" customWidth="1"/>
    <col min="7168" max="7168" width="85.7109375" style="1" customWidth="1"/>
    <col min="7169" max="7170" width="0" style="1" hidden="1" customWidth="1"/>
    <col min="7171" max="7171" width="23.85546875" style="1" customWidth="1"/>
    <col min="7172" max="7422" width="9.140625" style="1" customWidth="1"/>
    <col min="7423" max="7423" width="0" style="1" hidden="1" customWidth="1"/>
    <col min="7424" max="7424" width="85.7109375" style="1" customWidth="1"/>
    <col min="7425" max="7426" width="0" style="1" hidden="1" customWidth="1"/>
    <col min="7427" max="7427" width="23.85546875" style="1" customWidth="1"/>
    <col min="7428" max="7678" width="9.140625" style="1" customWidth="1"/>
    <col min="7679" max="7679" width="0" style="1" hidden="1" customWidth="1"/>
    <col min="7680" max="7680" width="85.7109375" style="1" customWidth="1"/>
    <col min="7681" max="7682" width="0" style="1" hidden="1" customWidth="1"/>
    <col min="7683" max="7683" width="23.85546875" style="1" customWidth="1"/>
    <col min="7684" max="7934" width="9.140625" style="1" customWidth="1"/>
    <col min="7935" max="7935" width="0" style="1" hidden="1" customWidth="1"/>
    <col min="7936" max="7936" width="85.7109375" style="1" customWidth="1"/>
    <col min="7937" max="7938" width="0" style="1" hidden="1" customWidth="1"/>
    <col min="7939" max="7939" width="23.85546875" style="1" customWidth="1"/>
    <col min="7940" max="8190" width="9.140625" style="1" customWidth="1"/>
    <col min="8191" max="8191" width="0" style="1" hidden="1" customWidth="1"/>
    <col min="8192" max="8192" width="85.7109375" style="1" customWidth="1"/>
    <col min="8193" max="8194" width="0" style="1" hidden="1" customWidth="1"/>
    <col min="8195" max="8195" width="23.85546875" style="1" customWidth="1"/>
    <col min="8196" max="8446" width="9.140625" style="1" customWidth="1"/>
    <col min="8447" max="8447" width="0" style="1" hidden="1" customWidth="1"/>
    <col min="8448" max="8448" width="85.7109375" style="1" customWidth="1"/>
    <col min="8449" max="8450" width="0" style="1" hidden="1" customWidth="1"/>
    <col min="8451" max="8451" width="23.85546875" style="1" customWidth="1"/>
    <col min="8452" max="8702" width="9.140625" style="1" customWidth="1"/>
    <col min="8703" max="8703" width="0" style="1" hidden="1" customWidth="1"/>
    <col min="8704" max="8704" width="85.7109375" style="1" customWidth="1"/>
    <col min="8705" max="8706" width="0" style="1" hidden="1" customWidth="1"/>
    <col min="8707" max="8707" width="23.85546875" style="1" customWidth="1"/>
    <col min="8708" max="8958" width="9.140625" style="1" customWidth="1"/>
    <col min="8959" max="8959" width="0" style="1" hidden="1" customWidth="1"/>
    <col min="8960" max="8960" width="85.7109375" style="1" customWidth="1"/>
    <col min="8961" max="8962" width="0" style="1" hidden="1" customWidth="1"/>
    <col min="8963" max="8963" width="23.85546875" style="1" customWidth="1"/>
    <col min="8964" max="9214" width="9.140625" style="1" customWidth="1"/>
    <col min="9215" max="9215" width="0" style="1" hidden="1" customWidth="1"/>
    <col min="9216" max="9216" width="85.7109375" style="1" customWidth="1"/>
    <col min="9217" max="9218" width="0" style="1" hidden="1" customWidth="1"/>
    <col min="9219" max="9219" width="23.85546875" style="1" customWidth="1"/>
    <col min="9220" max="9470" width="9.140625" style="1" customWidth="1"/>
    <col min="9471" max="9471" width="0" style="1" hidden="1" customWidth="1"/>
    <col min="9472" max="9472" width="85.7109375" style="1" customWidth="1"/>
    <col min="9473" max="9474" width="0" style="1" hidden="1" customWidth="1"/>
    <col min="9475" max="9475" width="23.85546875" style="1" customWidth="1"/>
    <col min="9476" max="9726" width="9.140625" style="1" customWidth="1"/>
    <col min="9727" max="9727" width="0" style="1" hidden="1" customWidth="1"/>
    <col min="9728" max="9728" width="85.7109375" style="1" customWidth="1"/>
    <col min="9729" max="9730" width="0" style="1" hidden="1" customWidth="1"/>
    <col min="9731" max="9731" width="23.85546875" style="1" customWidth="1"/>
    <col min="9732" max="9982" width="9.140625" style="1" customWidth="1"/>
    <col min="9983" max="9983" width="0" style="1" hidden="1" customWidth="1"/>
    <col min="9984" max="9984" width="85.7109375" style="1" customWidth="1"/>
    <col min="9985" max="9986" width="0" style="1" hidden="1" customWidth="1"/>
    <col min="9987" max="9987" width="23.85546875" style="1" customWidth="1"/>
    <col min="9988" max="10238" width="9.140625" style="1" customWidth="1"/>
    <col min="10239" max="10239" width="0" style="1" hidden="1" customWidth="1"/>
    <col min="10240" max="10240" width="85.7109375" style="1" customWidth="1"/>
    <col min="10241" max="10242" width="0" style="1" hidden="1" customWidth="1"/>
    <col min="10243" max="10243" width="23.85546875" style="1" customWidth="1"/>
    <col min="10244" max="10494" width="9.140625" style="1" customWidth="1"/>
    <col min="10495" max="10495" width="0" style="1" hidden="1" customWidth="1"/>
    <col min="10496" max="10496" width="85.7109375" style="1" customWidth="1"/>
    <col min="10497" max="10498" width="0" style="1" hidden="1" customWidth="1"/>
    <col min="10499" max="10499" width="23.85546875" style="1" customWidth="1"/>
    <col min="10500" max="10750" width="9.140625" style="1" customWidth="1"/>
    <col min="10751" max="10751" width="0" style="1" hidden="1" customWidth="1"/>
    <col min="10752" max="10752" width="85.7109375" style="1" customWidth="1"/>
    <col min="10753" max="10754" width="0" style="1" hidden="1" customWidth="1"/>
    <col min="10755" max="10755" width="23.85546875" style="1" customWidth="1"/>
    <col min="10756" max="11006" width="9.140625" style="1" customWidth="1"/>
    <col min="11007" max="11007" width="0" style="1" hidden="1" customWidth="1"/>
    <col min="11008" max="11008" width="85.7109375" style="1" customWidth="1"/>
    <col min="11009" max="11010" width="0" style="1" hidden="1" customWidth="1"/>
    <col min="11011" max="11011" width="23.85546875" style="1" customWidth="1"/>
    <col min="11012" max="11262" width="9.140625" style="1" customWidth="1"/>
    <col min="11263" max="11263" width="0" style="1" hidden="1" customWidth="1"/>
    <col min="11264" max="11264" width="85.7109375" style="1" customWidth="1"/>
    <col min="11265" max="11266" width="0" style="1" hidden="1" customWidth="1"/>
    <col min="11267" max="11267" width="23.85546875" style="1" customWidth="1"/>
    <col min="11268" max="11518" width="9.140625" style="1" customWidth="1"/>
    <col min="11519" max="11519" width="0" style="1" hidden="1" customWidth="1"/>
    <col min="11520" max="11520" width="85.7109375" style="1" customWidth="1"/>
    <col min="11521" max="11522" width="0" style="1" hidden="1" customWidth="1"/>
    <col min="11523" max="11523" width="23.85546875" style="1" customWidth="1"/>
    <col min="11524" max="11774" width="9.140625" style="1" customWidth="1"/>
    <col min="11775" max="11775" width="0" style="1" hidden="1" customWidth="1"/>
    <col min="11776" max="11776" width="85.7109375" style="1" customWidth="1"/>
    <col min="11777" max="11778" width="0" style="1" hidden="1" customWidth="1"/>
    <col min="11779" max="11779" width="23.85546875" style="1" customWidth="1"/>
    <col min="11780" max="12030" width="9.140625" style="1" customWidth="1"/>
    <col min="12031" max="12031" width="0" style="1" hidden="1" customWidth="1"/>
    <col min="12032" max="12032" width="85.7109375" style="1" customWidth="1"/>
    <col min="12033" max="12034" width="0" style="1" hidden="1" customWidth="1"/>
    <col min="12035" max="12035" width="23.85546875" style="1" customWidth="1"/>
    <col min="12036" max="12286" width="9.140625" style="1" customWidth="1"/>
    <col min="12287" max="12287" width="0" style="1" hidden="1" customWidth="1"/>
    <col min="12288" max="12288" width="85.7109375" style="1" customWidth="1"/>
    <col min="12289" max="12290" width="0" style="1" hidden="1" customWidth="1"/>
    <col min="12291" max="12291" width="23.85546875" style="1" customWidth="1"/>
    <col min="12292" max="12542" width="9.140625" style="1" customWidth="1"/>
    <col min="12543" max="12543" width="0" style="1" hidden="1" customWidth="1"/>
    <col min="12544" max="12544" width="85.7109375" style="1" customWidth="1"/>
    <col min="12545" max="12546" width="0" style="1" hidden="1" customWidth="1"/>
    <col min="12547" max="12547" width="23.85546875" style="1" customWidth="1"/>
    <col min="12548" max="12798" width="9.140625" style="1" customWidth="1"/>
    <col min="12799" max="12799" width="0" style="1" hidden="1" customWidth="1"/>
    <col min="12800" max="12800" width="85.7109375" style="1" customWidth="1"/>
    <col min="12801" max="12802" width="0" style="1" hidden="1" customWidth="1"/>
    <col min="12803" max="12803" width="23.85546875" style="1" customWidth="1"/>
    <col min="12804" max="13054" width="9.140625" style="1" customWidth="1"/>
    <col min="13055" max="13055" width="0" style="1" hidden="1" customWidth="1"/>
    <col min="13056" max="13056" width="85.7109375" style="1" customWidth="1"/>
    <col min="13057" max="13058" width="0" style="1" hidden="1" customWidth="1"/>
    <col min="13059" max="13059" width="23.85546875" style="1" customWidth="1"/>
    <col min="13060" max="13310" width="9.140625" style="1" customWidth="1"/>
    <col min="13311" max="13311" width="0" style="1" hidden="1" customWidth="1"/>
    <col min="13312" max="13312" width="85.7109375" style="1" customWidth="1"/>
    <col min="13313" max="13314" width="0" style="1" hidden="1" customWidth="1"/>
    <col min="13315" max="13315" width="23.85546875" style="1" customWidth="1"/>
    <col min="13316" max="13566" width="9.140625" style="1" customWidth="1"/>
    <col min="13567" max="13567" width="0" style="1" hidden="1" customWidth="1"/>
    <col min="13568" max="13568" width="85.7109375" style="1" customWidth="1"/>
    <col min="13569" max="13570" width="0" style="1" hidden="1" customWidth="1"/>
    <col min="13571" max="13571" width="23.85546875" style="1" customWidth="1"/>
    <col min="13572" max="13822" width="9.140625" style="1" customWidth="1"/>
    <col min="13823" max="13823" width="0" style="1" hidden="1" customWidth="1"/>
    <col min="13824" max="13824" width="85.7109375" style="1" customWidth="1"/>
    <col min="13825" max="13826" width="0" style="1" hidden="1" customWidth="1"/>
    <col min="13827" max="13827" width="23.85546875" style="1" customWidth="1"/>
    <col min="13828" max="14078" width="9.140625" style="1" customWidth="1"/>
    <col min="14079" max="14079" width="0" style="1" hidden="1" customWidth="1"/>
    <col min="14080" max="14080" width="85.7109375" style="1" customWidth="1"/>
    <col min="14081" max="14082" width="0" style="1" hidden="1" customWidth="1"/>
    <col min="14083" max="14083" width="23.85546875" style="1" customWidth="1"/>
    <col min="14084" max="14334" width="9.140625" style="1" customWidth="1"/>
    <col min="14335" max="14335" width="0" style="1" hidden="1" customWidth="1"/>
    <col min="14336" max="14336" width="85.7109375" style="1" customWidth="1"/>
    <col min="14337" max="14338" width="0" style="1" hidden="1" customWidth="1"/>
    <col min="14339" max="14339" width="23.85546875" style="1" customWidth="1"/>
    <col min="14340" max="14590" width="9.140625" style="1" customWidth="1"/>
    <col min="14591" max="14591" width="0" style="1" hidden="1" customWidth="1"/>
    <col min="14592" max="14592" width="85.7109375" style="1" customWidth="1"/>
    <col min="14593" max="14594" width="0" style="1" hidden="1" customWidth="1"/>
    <col min="14595" max="14595" width="23.85546875" style="1" customWidth="1"/>
    <col min="14596" max="14846" width="9.140625" style="1" customWidth="1"/>
    <col min="14847" max="14847" width="0" style="1" hidden="1" customWidth="1"/>
    <col min="14848" max="14848" width="85.7109375" style="1" customWidth="1"/>
    <col min="14849" max="14850" width="0" style="1" hidden="1" customWidth="1"/>
    <col min="14851" max="14851" width="23.85546875" style="1" customWidth="1"/>
    <col min="14852" max="15102" width="9.140625" style="1" customWidth="1"/>
    <col min="15103" max="15103" width="0" style="1" hidden="1" customWidth="1"/>
    <col min="15104" max="15104" width="85.7109375" style="1" customWidth="1"/>
    <col min="15105" max="15106" width="0" style="1" hidden="1" customWidth="1"/>
    <col min="15107" max="15107" width="23.85546875" style="1" customWidth="1"/>
    <col min="15108" max="15358" width="9.140625" style="1" customWidth="1"/>
    <col min="15359" max="15359" width="0" style="1" hidden="1" customWidth="1"/>
    <col min="15360" max="15360" width="85.7109375" style="1" customWidth="1"/>
    <col min="15361" max="15362" width="0" style="1" hidden="1" customWidth="1"/>
    <col min="15363" max="15363" width="23.85546875" style="1" customWidth="1"/>
    <col min="15364" max="15614" width="9.140625" style="1" customWidth="1"/>
    <col min="15615" max="15615" width="0" style="1" hidden="1" customWidth="1"/>
    <col min="15616" max="15616" width="85.7109375" style="1" customWidth="1"/>
    <col min="15617" max="15618" width="0" style="1" hidden="1" customWidth="1"/>
    <col min="15619" max="15619" width="23.85546875" style="1" customWidth="1"/>
    <col min="15620" max="15870" width="9.140625" style="1" customWidth="1"/>
    <col min="15871" max="15871" width="0" style="1" hidden="1" customWidth="1"/>
    <col min="15872" max="15872" width="85.7109375" style="1" customWidth="1"/>
    <col min="15873" max="15874" width="0" style="1" hidden="1" customWidth="1"/>
    <col min="15875" max="15875" width="23.85546875" style="1" customWidth="1"/>
    <col min="15876" max="16126" width="9.140625" style="1" customWidth="1"/>
    <col min="16127" max="16127" width="0" style="1" hidden="1" customWidth="1"/>
    <col min="16128" max="16128" width="85.7109375" style="1" customWidth="1"/>
    <col min="16129" max="16130" width="0" style="1" hidden="1" customWidth="1"/>
    <col min="16131" max="16131" width="23.85546875" style="1" customWidth="1"/>
    <col min="16132" max="16383" width="9.140625" style="1" customWidth="1"/>
    <col min="16384" max="16384" width="9.140625" style="1"/>
  </cols>
  <sheetData>
    <row r="1" spans="1:5" ht="26.25" x14ac:dyDescent="0.2">
      <c r="A1" s="6" t="s">
        <v>1</v>
      </c>
      <c r="B1" s="121" t="s">
        <v>2</v>
      </c>
      <c r="C1" s="122"/>
      <c r="D1" s="6" t="s">
        <v>3</v>
      </c>
    </row>
    <row r="2" spans="1:5" ht="26.25" customHeight="1" x14ac:dyDescent="0.2">
      <c r="A2" s="7" t="s">
        <v>4</v>
      </c>
      <c r="B2" s="38" t="s">
        <v>5</v>
      </c>
      <c r="C2" s="33" t="s">
        <v>6</v>
      </c>
      <c r="D2" s="7"/>
    </row>
    <row r="3" spans="1:5" ht="26.25" x14ac:dyDescent="0.2">
      <c r="A3" s="9" t="s">
        <v>7</v>
      </c>
      <c r="B3" s="39"/>
      <c r="C3" s="10"/>
      <c r="D3" s="26">
        <f>SUMIF(E3:E4,2,D3:D4)</f>
        <v>306798200</v>
      </c>
      <c r="E3" s="1">
        <v>1</v>
      </c>
    </row>
    <row r="4" spans="1:5" x14ac:dyDescent="0.2">
      <c r="A4" s="20" t="s">
        <v>8</v>
      </c>
      <c r="B4" s="41"/>
      <c r="C4" s="16"/>
      <c r="D4" s="29">
        <f>SUMIF(E4:E141,3,D4:D141)</f>
        <v>306798200</v>
      </c>
      <c r="E4" s="1">
        <v>2</v>
      </c>
    </row>
    <row r="5" spans="1:5" x14ac:dyDescent="0.2">
      <c r="A5" s="21" t="s">
        <v>9</v>
      </c>
      <c r="B5" s="42"/>
      <c r="C5" s="17"/>
      <c r="D5" s="30">
        <f>SUMIF(E5:E29,4,D5:D29)</f>
        <v>104492700</v>
      </c>
      <c r="E5" s="1">
        <v>3</v>
      </c>
    </row>
    <row r="6" spans="1:5" outlineLevel="1" x14ac:dyDescent="0.2">
      <c r="A6" s="22" t="s">
        <v>10</v>
      </c>
      <c r="B6" s="42"/>
      <c r="C6" s="17"/>
      <c r="D6" s="30">
        <f>SUMIF(E6:E7,5,D6:D7)</f>
        <v>1099700</v>
      </c>
      <c r="E6" s="1">
        <v>4</v>
      </c>
    </row>
    <row r="7" spans="1:5" outlineLevel="2" x14ac:dyDescent="0.2">
      <c r="A7" s="23" t="s">
        <v>11</v>
      </c>
      <c r="B7" s="43"/>
      <c r="C7" s="14"/>
      <c r="D7" s="28">
        <f>SUMIF(E7:E8,6,D7:D8)</f>
        <v>1099700</v>
      </c>
      <c r="E7" s="1">
        <v>5</v>
      </c>
    </row>
    <row r="8" spans="1:5" outlineLevel="3" x14ac:dyDescent="0.2">
      <c r="A8" s="24" t="s">
        <v>12</v>
      </c>
      <c r="B8" s="43"/>
      <c r="C8" s="14"/>
      <c r="D8" s="28">
        <f>SUMIF(E8:E13,7,D8:D13)</f>
        <v>1099700</v>
      </c>
      <c r="E8" s="1">
        <v>6</v>
      </c>
    </row>
    <row r="9" spans="1:5" outlineLevel="4" x14ac:dyDescent="0.2">
      <c r="A9" s="25" t="s">
        <v>13</v>
      </c>
      <c r="B9" s="43">
        <v>0</v>
      </c>
      <c r="C9" s="14" t="s">
        <v>14</v>
      </c>
      <c r="D9" s="28">
        <v>80000</v>
      </c>
      <c r="E9" s="1">
        <v>7</v>
      </c>
    </row>
    <row r="10" spans="1:5" outlineLevel="4" x14ac:dyDescent="0.2">
      <c r="A10" s="25" t="s">
        <v>15</v>
      </c>
      <c r="B10" s="43">
        <v>0</v>
      </c>
      <c r="C10" s="14" t="s">
        <v>14</v>
      </c>
      <c r="D10" s="28">
        <v>982200</v>
      </c>
      <c r="E10" s="1">
        <v>7</v>
      </c>
    </row>
    <row r="11" spans="1:5" ht="46.5" outlineLevel="4" x14ac:dyDescent="0.2">
      <c r="A11" s="25" t="s">
        <v>16</v>
      </c>
      <c r="B11" s="43">
        <v>0</v>
      </c>
      <c r="C11" s="14" t="s">
        <v>17</v>
      </c>
      <c r="D11" s="28">
        <v>4800</v>
      </c>
      <c r="E11" s="1">
        <v>7</v>
      </c>
    </row>
    <row r="12" spans="1:5" outlineLevel="4" x14ac:dyDescent="0.2">
      <c r="A12" s="25" t="s">
        <v>18</v>
      </c>
      <c r="B12" s="43">
        <v>0</v>
      </c>
      <c r="C12" s="14" t="s">
        <v>14</v>
      </c>
      <c r="D12" s="28">
        <v>1500</v>
      </c>
      <c r="E12" s="1">
        <v>7</v>
      </c>
    </row>
    <row r="13" spans="1:5" outlineLevel="4" x14ac:dyDescent="0.2">
      <c r="A13" s="25" t="s">
        <v>19</v>
      </c>
      <c r="B13" s="43"/>
      <c r="C13" s="14"/>
      <c r="D13" s="28">
        <f>SUMIF(E13:E14,8,D13:D14)</f>
        <v>31200</v>
      </c>
      <c r="E13" s="1">
        <v>7</v>
      </c>
    </row>
    <row r="14" spans="1:5" outlineLevel="5" x14ac:dyDescent="0.2">
      <c r="A14" s="34" t="s">
        <v>20</v>
      </c>
      <c r="B14" s="43">
        <v>0</v>
      </c>
      <c r="C14" s="14" t="s">
        <v>14</v>
      </c>
      <c r="D14" s="28">
        <v>31200</v>
      </c>
      <c r="E14" s="1">
        <v>8</v>
      </c>
    </row>
    <row r="15" spans="1:5" outlineLevel="1" x14ac:dyDescent="0.2">
      <c r="A15" s="22" t="s">
        <v>21</v>
      </c>
      <c r="B15" s="42"/>
      <c r="C15" s="17"/>
      <c r="D15" s="30">
        <f>SUMIF(E15:E16,5,D15:D16)</f>
        <v>3393000</v>
      </c>
      <c r="E15" s="1">
        <v>4</v>
      </c>
    </row>
    <row r="16" spans="1:5" outlineLevel="2" x14ac:dyDescent="0.2">
      <c r="A16" s="23" t="s">
        <v>22</v>
      </c>
      <c r="B16" s="43"/>
      <c r="C16" s="14"/>
      <c r="D16" s="28">
        <f>SUMIF(E16:E17,6,D16:D17)</f>
        <v>3393000</v>
      </c>
      <c r="E16" s="1">
        <v>5</v>
      </c>
    </row>
    <row r="17" spans="1:5" outlineLevel="3" x14ac:dyDescent="0.2">
      <c r="A17" s="24" t="s">
        <v>12</v>
      </c>
      <c r="B17" s="43"/>
      <c r="C17" s="14"/>
      <c r="D17" s="28">
        <f>SUMIF(E17:E23,7,D17:D23)</f>
        <v>3393000</v>
      </c>
      <c r="E17" s="1">
        <v>6</v>
      </c>
    </row>
    <row r="18" spans="1:5" outlineLevel="4" x14ac:dyDescent="0.2">
      <c r="A18" s="25" t="s">
        <v>23</v>
      </c>
      <c r="B18" s="43">
        <v>0</v>
      </c>
      <c r="C18" s="14" t="s">
        <v>14</v>
      </c>
      <c r="D18" s="28">
        <v>166800</v>
      </c>
      <c r="E18" s="1">
        <v>7</v>
      </c>
    </row>
    <row r="19" spans="1:5" outlineLevel="4" x14ac:dyDescent="0.2">
      <c r="A19" s="25" t="s">
        <v>19</v>
      </c>
      <c r="B19" s="43"/>
      <c r="C19" s="14"/>
      <c r="D19" s="28">
        <f>SUMIF(E19:E20,8,D19:D20)</f>
        <v>665560</v>
      </c>
      <c r="E19" s="1">
        <v>7</v>
      </c>
    </row>
    <row r="20" spans="1:5" outlineLevel="5" x14ac:dyDescent="0.2">
      <c r="A20" s="34" t="s">
        <v>20</v>
      </c>
      <c r="B20" s="43">
        <v>0</v>
      </c>
      <c r="C20" s="14" t="s">
        <v>14</v>
      </c>
      <c r="D20" s="28">
        <v>665560</v>
      </c>
      <c r="E20" s="1">
        <v>8</v>
      </c>
    </row>
    <row r="21" spans="1:5" outlineLevel="4" x14ac:dyDescent="0.2">
      <c r="A21" s="25" t="s">
        <v>24</v>
      </c>
      <c r="B21" s="43"/>
      <c r="C21" s="14"/>
      <c r="D21" s="28">
        <f>SUMIF(E21:E22,8,D21:D22)</f>
        <v>120940</v>
      </c>
      <c r="E21" s="1">
        <v>7</v>
      </c>
    </row>
    <row r="22" spans="1:5" outlineLevel="5" x14ac:dyDescent="0.2">
      <c r="A22" s="34" t="s">
        <v>25</v>
      </c>
      <c r="B22" s="43">
        <v>0</v>
      </c>
      <c r="C22" s="14" t="s">
        <v>14</v>
      </c>
      <c r="D22" s="28">
        <v>120940</v>
      </c>
      <c r="E22" s="1">
        <v>8</v>
      </c>
    </row>
    <row r="23" spans="1:5" outlineLevel="4" x14ac:dyDescent="0.2">
      <c r="A23" s="25" t="s">
        <v>26</v>
      </c>
      <c r="B23" s="43"/>
      <c r="C23" s="14"/>
      <c r="D23" s="28">
        <f>SUMIF(E23:E28,8,D23:D28)</f>
        <v>2439700</v>
      </c>
      <c r="E23" s="1">
        <v>7</v>
      </c>
    </row>
    <row r="24" spans="1:5" ht="48" customHeight="1" outlineLevel="5" x14ac:dyDescent="0.2">
      <c r="A24" s="34" t="s">
        <v>27</v>
      </c>
      <c r="B24" s="43">
        <v>0</v>
      </c>
      <c r="C24" s="14" t="s">
        <v>28</v>
      </c>
      <c r="D24" s="28">
        <v>1117600</v>
      </c>
      <c r="E24" s="1">
        <v>8</v>
      </c>
    </row>
    <row r="25" spans="1:5" ht="44.25" customHeight="1" outlineLevel="5" x14ac:dyDescent="0.2">
      <c r="A25" s="34" t="s">
        <v>29</v>
      </c>
      <c r="B25" s="43">
        <v>0</v>
      </c>
      <c r="C25" s="14" t="s">
        <v>28</v>
      </c>
      <c r="D25" s="28">
        <v>300700</v>
      </c>
      <c r="E25" s="1">
        <v>8</v>
      </c>
    </row>
    <row r="26" spans="1:5" ht="46.5" outlineLevel="5" x14ac:dyDescent="0.2">
      <c r="A26" s="34" t="s">
        <v>30</v>
      </c>
      <c r="B26" s="43">
        <v>0</v>
      </c>
      <c r="C26" s="14" t="s">
        <v>14</v>
      </c>
      <c r="D26" s="28">
        <v>300000</v>
      </c>
      <c r="E26" s="1">
        <v>8</v>
      </c>
    </row>
    <row r="27" spans="1:5" outlineLevel="5" x14ac:dyDescent="0.2">
      <c r="A27" s="34" t="s">
        <v>31</v>
      </c>
      <c r="B27" s="43">
        <v>0</v>
      </c>
      <c r="C27" s="14" t="s">
        <v>14</v>
      </c>
      <c r="D27" s="28">
        <v>531400</v>
      </c>
      <c r="E27" s="1">
        <v>8</v>
      </c>
    </row>
    <row r="28" spans="1:5" outlineLevel="5" x14ac:dyDescent="0.2">
      <c r="A28" s="34" t="s">
        <v>32</v>
      </c>
      <c r="B28" s="43">
        <v>0</v>
      </c>
      <c r="C28" s="14" t="s">
        <v>14</v>
      </c>
      <c r="D28" s="28">
        <v>190000</v>
      </c>
      <c r="E28" s="1">
        <v>8</v>
      </c>
    </row>
    <row r="29" spans="1:5" outlineLevel="1" x14ac:dyDescent="0.2">
      <c r="A29" s="22" t="s">
        <v>33</v>
      </c>
      <c r="B29" s="42"/>
      <c r="C29" s="17"/>
      <c r="D29" s="30">
        <f>SUMIF(E29:E33,5,D29:D33)</f>
        <v>100000000</v>
      </c>
      <c r="E29" s="1">
        <v>4</v>
      </c>
    </row>
    <row r="30" spans="1:5" ht="46.5" outlineLevel="2" x14ac:dyDescent="0.2">
      <c r="A30" s="23" t="s">
        <v>34</v>
      </c>
      <c r="B30" s="43"/>
      <c r="C30" s="14"/>
      <c r="D30" s="28">
        <f>SUMIF(E30:E31,6,D30:D31)</f>
        <v>50000000</v>
      </c>
      <c r="E30" s="1">
        <v>5</v>
      </c>
    </row>
    <row r="31" spans="1:5" outlineLevel="3" x14ac:dyDescent="0.2">
      <c r="A31" s="24" t="s">
        <v>35</v>
      </c>
      <c r="B31" s="43"/>
      <c r="C31" s="14"/>
      <c r="D31" s="28">
        <f>SUMIF(E31:E32,7,D31:D32)</f>
        <v>50000000</v>
      </c>
      <c r="E31" s="1">
        <v>6</v>
      </c>
    </row>
    <row r="32" spans="1:5" ht="69.75" outlineLevel="4" x14ac:dyDescent="0.2">
      <c r="A32" s="25" t="s">
        <v>36</v>
      </c>
      <c r="B32" s="43">
        <v>1</v>
      </c>
      <c r="C32" s="14" t="s">
        <v>37</v>
      </c>
      <c r="D32" s="28">
        <v>50000000</v>
      </c>
      <c r="E32" s="1">
        <v>7</v>
      </c>
    </row>
    <row r="33" spans="1:5" ht="46.5" outlineLevel="2" x14ac:dyDescent="0.2">
      <c r="A33" s="23" t="s">
        <v>38</v>
      </c>
      <c r="B33" s="43"/>
      <c r="C33" s="14"/>
      <c r="D33" s="28">
        <f>SUMIF(E33:E34,6,D33:D34)</f>
        <v>50000000</v>
      </c>
      <c r="E33" s="1">
        <v>5</v>
      </c>
    </row>
    <row r="34" spans="1:5" outlineLevel="3" x14ac:dyDescent="0.2">
      <c r="A34" s="24" t="s">
        <v>35</v>
      </c>
      <c r="B34" s="43"/>
      <c r="C34" s="14"/>
      <c r="D34" s="28">
        <f>SUMIF(E34:E35,7,D34:D35)</f>
        <v>50000000</v>
      </c>
      <c r="E34" s="1">
        <v>6</v>
      </c>
    </row>
    <row r="35" spans="1:5" ht="93" outlineLevel="4" x14ac:dyDescent="0.2">
      <c r="A35" s="25" t="s">
        <v>39</v>
      </c>
      <c r="B35" s="43">
        <v>1</v>
      </c>
      <c r="C35" s="14" t="s">
        <v>37</v>
      </c>
      <c r="D35" s="28">
        <v>50000000</v>
      </c>
      <c r="E35" s="1">
        <v>7</v>
      </c>
    </row>
    <row r="36" spans="1:5" x14ac:dyDescent="0.2">
      <c r="A36" s="21" t="s">
        <v>40</v>
      </c>
      <c r="B36" s="42"/>
      <c r="C36" s="17"/>
      <c r="D36" s="30">
        <f>SUMIF(E36:E60,4,D36:D60)</f>
        <v>51519000</v>
      </c>
      <c r="E36" s="1">
        <v>3</v>
      </c>
    </row>
    <row r="37" spans="1:5" outlineLevel="1" x14ac:dyDescent="0.2">
      <c r="A37" s="22" t="s">
        <v>41</v>
      </c>
      <c r="B37" s="42"/>
      <c r="C37" s="17"/>
      <c r="D37" s="30">
        <f>SUMIF(E37:E45,5,D37:D45)</f>
        <v>14719000</v>
      </c>
      <c r="E37" s="1">
        <v>4</v>
      </c>
    </row>
    <row r="38" spans="1:5" outlineLevel="2" x14ac:dyDescent="0.2">
      <c r="A38" s="23" t="s">
        <v>42</v>
      </c>
      <c r="B38" s="43"/>
      <c r="C38" s="14"/>
      <c r="D38" s="28">
        <f>SUMIF(E38:E39,6,D38:D39)</f>
        <v>5794000</v>
      </c>
      <c r="E38" s="1">
        <v>5</v>
      </c>
    </row>
    <row r="39" spans="1:5" outlineLevel="3" x14ac:dyDescent="0.2">
      <c r="A39" s="24" t="s">
        <v>12</v>
      </c>
      <c r="B39" s="43"/>
      <c r="C39" s="14"/>
      <c r="D39" s="28">
        <f>SUMIF(E39:E41,7,D39:D41)</f>
        <v>5794000</v>
      </c>
      <c r="E39" s="1">
        <v>6</v>
      </c>
    </row>
    <row r="40" spans="1:5" outlineLevel="4" x14ac:dyDescent="0.2">
      <c r="A40" s="25" t="s">
        <v>18</v>
      </c>
      <c r="B40" s="43">
        <v>0</v>
      </c>
      <c r="C40" s="14" t="s">
        <v>14</v>
      </c>
      <c r="D40" s="28">
        <v>780000</v>
      </c>
      <c r="E40" s="1">
        <v>7</v>
      </c>
    </row>
    <row r="41" spans="1:5" outlineLevel="4" x14ac:dyDescent="0.2">
      <c r="A41" s="25" t="s">
        <v>26</v>
      </c>
      <c r="B41" s="43"/>
      <c r="C41" s="14"/>
      <c r="D41" s="28">
        <f>SUMIF(E41:E44,8,D41:D44)</f>
        <v>5014000</v>
      </c>
      <c r="E41" s="1">
        <v>7</v>
      </c>
    </row>
    <row r="42" spans="1:5" ht="31.5" customHeight="1" outlineLevel="5" x14ac:dyDescent="0.2">
      <c r="A42" s="34" t="s">
        <v>43</v>
      </c>
      <c r="B42" s="43">
        <v>0</v>
      </c>
      <c r="C42" s="14" t="s">
        <v>28</v>
      </c>
      <c r="D42" s="28">
        <v>1633000</v>
      </c>
      <c r="E42" s="1">
        <v>8</v>
      </c>
    </row>
    <row r="43" spans="1:5" ht="39" customHeight="1" outlineLevel="5" x14ac:dyDescent="0.2">
      <c r="A43" s="34" t="s">
        <v>44</v>
      </c>
      <c r="B43" s="43">
        <v>0</v>
      </c>
      <c r="C43" s="14" t="s">
        <v>28</v>
      </c>
      <c r="D43" s="28">
        <v>1600000</v>
      </c>
      <c r="E43" s="1">
        <v>8</v>
      </c>
    </row>
    <row r="44" spans="1:5" ht="48.75" customHeight="1" outlineLevel="5" x14ac:dyDescent="0.2">
      <c r="A44" s="34" t="s">
        <v>45</v>
      </c>
      <c r="B44" s="43">
        <v>0</v>
      </c>
      <c r="C44" s="14" t="s">
        <v>28</v>
      </c>
      <c r="D44" s="28">
        <v>1781000</v>
      </c>
      <c r="E44" s="1">
        <v>8</v>
      </c>
    </row>
    <row r="45" spans="1:5" outlineLevel="2" x14ac:dyDescent="0.2">
      <c r="A45" s="23" t="s">
        <v>46</v>
      </c>
      <c r="B45" s="43"/>
      <c r="C45" s="14"/>
      <c r="D45" s="28">
        <f>SUMIF(E45:E46,6,D45:D46)</f>
        <v>8925000</v>
      </c>
      <c r="E45" s="1">
        <v>5</v>
      </c>
    </row>
    <row r="46" spans="1:5" outlineLevel="3" x14ac:dyDescent="0.2">
      <c r="A46" s="24" t="s">
        <v>12</v>
      </c>
      <c r="B46" s="43"/>
      <c r="C46" s="14"/>
      <c r="D46" s="28">
        <f>SUMIF(E46:E52,7,D46:D52)</f>
        <v>8925000</v>
      </c>
      <c r="E46" s="1">
        <v>6</v>
      </c>
    </row>
    <row r="47" spans="1:5" outlineLevel="4" x14ac:dyDescent="0.2">
      <c r="A47" s="25" t="s">
        <v>23</v>
      </c>
      <c r="B47" s="43">
        <v>0</v>
      </c>
      <c r="C47" s="14" t="s">
        <v>14</v>
      </c>
      <c r="D47" s="28">
        <v>26400</v>
      </c>
      <c r="E47" s="1">
        <v>7</v>
      </c>
    </row>
    <row r="48" spans="1:5" outlineLevel="4" x14ac:dyDescent="0.2">
      <c r="A48" s="25" t="s">
        <v>19</v>
      </c>
      <c r="B48" s="43"/>
      <c r="C48" s="14"/>
      <c r="D48" s="28">
        <f>SUMIF(E48:E49,8,D48:D49)</f>
        <v>680000</v>
      </c>
      <c r="E48" s="1">
        <v>7</v>
      </c>
    </row>
    <row r="49" spans="1:5" outlineLevel="5" x14ac:dyDescent="0.2">
      <c r="A49" s="34" t="s">
        <v>20</v>
      </c>
      <c r="B49" s="43">
        <v>0</v>
      </c>
      <c r="C49" s="14" t="s">
        <v>14</v>
      </c>
      <c r="D49" s="28">
        <v>680000</v>
      </c>
      <c r="E49" s="1">
        <v>8</v>
      </c>
    </row>
    <row r="50" spans="1:5" outlineLevel="4" x14ac:dyDescent="0.2">
      <c r="A50" s="25" t="s">
        <v>24</v>
      </c>
      <c r="B50" s="43"/>
      <c r="C50" s="14"/>
      <c r="D50" s="28">
        <f>SUMIF(E50:E51,8,D50:D51)</f>
        <v>450000</v>
      </c>
      <c r="E50" s="1">
        <v>7</v>
      </c>
    </row>
    <row r="51" spans="1:5" outlineLevel="5" x14ac:dyDescent="0.2">
      <c r="A51" s="34" t="s">
        <v>47</v>
      </c>
      <c r="B51" s="43">
        <v>0</v>
      </c>
      <c r="C51" s="14" t="s">
        <v>14</v>
      </c>
      <c r="D51" s="28">
        <v>450000</v>
      </c>
      <c r="E51" s="1">
        <v>8</v>
      </c>
    </row>
    <row r="52" spans="1:5" outlineLevel="4" x14ac:dyDescent="0.2">
      <c r="A52" s="25" t="s">
        <v>26</v>
      </c>
      <c r="B52" s="43"/>
      <c r="C52" s="14"/>
      <c r="D52" s="28">
        <f>SUMIF(E52:E59,8,D52:D59)</f>
        <v>7768600</v>
      </c>
      <c r="E52" s="1">
        <v>7</v>
      </c>
    </row>
    <row r="53" spans="1:5" outlineLevel="5" x14ac:dyDescent="0.2">
      <c r="A53" s="34" t="s">
        <v>48</v>
      </c>
      <c r="B53" s="43">
        <v>0</v>
      </c>
      <c r="C53" s="14" t="s">
        <v>14</v>
      </c>
      <c r="D53" s="28">
        <v>12900</v>
      </c>
      <c r="E53" s="1">
        <v>8</v>
      </c>
    </row>
    <row r="54" spans="1:5" ht="46.5" outlineLevel="5" x14ac:dyDescent="0.2">
      <c r="A54" s="34" t="s">
        <v>49</v>
      </c>
      <c r="B54" s="43">
        <v>0</v>
      </c>
      <c r="C54" s="14" t="s">
        <v>14</v>
      </c>
      <c r="D54" s="28">
        <v>1000000</v>
      </c>
      <c r="E54" s="1">
        <v>8</v>
      </c>
    </row>
    <row r="55" spans="1:5" outlineLevel="5" x14ac:dyDescent="0.2">
      <c r="A55" s="34" t="s">
        <v>50</v>
      </c>
      <c r="B55" s="43">
        <v>0</v>
      </c>
      <c r="C55" s="14" t="s">
        <v>14</v>
      </c>
      <c r="D55" s="28">
        <v>2250000</v>
      </c>
      <c r="E55" s="1">
        <v>8</v>
      </c>
    </row>
    <row r="56" spans="1:5" outlineLevel="5" x14ac:dyDescent="0.2">
      <c r="A56" s="34" t="s">
        <v>51</v>
      </c>
      <c r="B56" s="43">
        <v>0</v>
      </c>
      <c r="C56" s="14" t="s">
        <v>14</v>
      </c>
      <c r="D56" s="28">
        <v>1930000</v>
      </c>
      <c r="E56" s="1">
        <v>8</v>
      </c>
    </row>
    <row r="57" spans="1:5" ht="46.5" outlineLevel="5" x14ac:dyDescent="0.2">
      <c r="A57" s="34" t="s">
        <v>52</v>
      </c>
      <c r="B57" s="43">
        <v>0</v>
      </c>
      <c r="C57" s="14" t="s">
        <v>14</v>
      </c>
      <c r="D57" s="28">
        <v>241200</v>
      </c>
      <c r="E57" s="1">
        <v>8</v>
      </c>
    </row>
    <row r="58" spans="1:5" outlineLevel="5" x14ac:dyDescent="0.2">
      <c r="A58" s="34" t="s">
        <v>53</v>
      </c>
      <c r="B58" s="43">
        <v>0</v>
      </c>
      <c r="C58" s="14" t="s">
        <v>14</v>
      </c>
      <c r="D58" s="28">
        <v>500000</v>
      </c>
      <c r="E58" s="1">
        <v>8</v>
      </c>
    </row>
    <row r="59" spans="1:5" outlineLevel="5" x14ac:dyDescent="0.2">
      <c r="A59" s="34" t="s">
        <v>54</v>
      </c>
      <c r="B59" s="43">
        <v>0</v>
      </c>
      <c r="C59" s="14" t="s">
        <v>14</v>
      </c>
      <c r="D59" s="28">
        <v>1834500</v>
      </c>
      <c r="E59" s="1">
        <v>8</v>
      </c>
    </row>
    <row r="60" spans="1:5" outlineLevel="1" x14ac:dyDescent="0.2">
      <c r="A60" s="22" t="s">
        <v>55</v>
      </c>
      <c r="B60" s="42"/>
      <c r="C60" s="17"/>
      <c r="D60" s="30">
        <f>SUMIF(E60:E64,5,D60:D64)</f>
        <v>36800000</v>
      </c>
      <c r="E60" s="1">
        <v>4</v>
      </c>
    </row>
    <row r="61" spans="1:5" ht="46.5" outlineLevel="2" x14ac:dyDescent="0.2">
      <c r="A61" s="23" t="s">
        <v>227</v>
      </c>
      <c r="B61" s="43"/>
      <c r="C61" s="14"/>
      <c r="D61" s="28">
        <f>SUMIF(E61:E62,6,D61:D62)</f>
        <v>30000000</v>
      </c>
      <c r="E61" s="1">
        <v>5</v>
      </c>
    </row>
    <row r="62" spans="1:5" outlineLevel="3" x14ac:dyDescent="0.2">
      <c r="A62" s="24" t="s">
        <v>35</v>
      </c>
      <c r="B62" s="43"/>
      <c r="C62" s="14"/>
      <c r="D62" s="28">
        <f>SUMIF(E62:E63,7,D62:D63)</f>
        <v>30000000</v>
      </c>
      <c r="E62" s="1">
        <v>6</v>
      </c>
    </row>
    <row r="63" spans="1:5" ht="232.5" outlineLevel="4" x14ac:dyDescent="0.2">
      <c r="A63" s="25" t="s">
        <v>56</v>
      </c>
      <c r="B63" s="43">
        <v>1</v>
      </c>
      <c r="C63" s="14" t="s">
        <v>37</v>
      </c>
      <c r="D63" s="28">
        <v>30000000</v>
      </c>
      <c r="E63" s="1">
        <v>7</v>
      </c>
    </row>
    <row r="64" spans="1:5" ht="46.5" outlineLevel="2" x14ac:dyDescent="0.2">
      <c r="A64" s="23" t="s">
        <v>57</v>
      </c>
      <c r="B64" s="43"/>
      <c r="C64" s="14"/>
      <c r="D64" s="28">
        <f>SUMIF(E64:E65,6,D64:D65)</f>
        <v>6800000</v>
      </c>
      <c r="E64" s="1">
        <v>5</v>
      </c>
    </row>
    <row r="65" spans="1:5" outlineLevel="3" x14ac:dyDescent="0.2">
      <c r="A65" s="24" t="s">
        <v>35</v>
      </c>
      <c r="B65" s="43"/>
      <c r="C65" s="14"/>
      <c r="D65" s="28">
        <f>SUMIF(E65:E66,7,D65:D66)</f>
        <v>6800000</v>
      </c>
      <c r="E65" s="1">
        <v>6</v>
      </c>
    </row>
    <row r="66" spans="1:5" ht="139.5" outlineLevel="4" x14ac:dyDescent="0.2">
      <c r="A66" s="25" t="s">
        <v>58</v>
      </c>
      <c r="B66" s="43">
        <v>1</v>
      </c>
      <c r="C66" s="14" t="s">
        <v>37</v>
      </c>
      <c r="D66" s="28">
        <v>6800000</v>
      </c>
      <c r="E66" s="1">
        <v>7</v>
      </c>
    </row>
    <row r="67" spans="1:5" x14ac:dyDescent="0.2">
      <c r="A67" s="21" t="s">
        <v>59</v>
      </c>
      <c r="B67" s="42"/>
      <c r="C67" s="17"/>
      <c r="D67" s="30">
        <f>SUMIF(E67:E99,4,D67:D99)</f>
        <v>62509500</v>
      </c>
      <c r="E67" s="1">
        <v>3</v>
      </c>
    </row>
    <row r="68" spans="1:5" ht="46.5" outlineLevel="1" x14ac:dyDescent="0.2">
      <c r="A68" s="22" t="s">
        <v>60</v>
      </c>
      <c r="B68" s="42"/>
      <c r="C68" s="17"/>
      <c r="D68" s="30">
        <f>SUMIF(E68:E72,5,D68:D72)</f>
        <v>41924000</v>
      </c>
      <c r="E68" s="1">
        <v>4</v>
      </c>
    </row>
    <row r="69" spans="1:5" ht="46.5" outlineLevel="2" x14ac:dyDescent="0.2">
      <c r="A69" s="23" t="s">
        <v>61</v>
      </c>
      <c r="B69" s="43"/>
      <c r="C69" s="14"/>
      <c r="D69" s="28">
        <f>SUMIF(E69:E70,6,D69:D70)</f>
        <v>21000000</v>
      </c>
      <c r="E69" s="1">
        <v>5</v>
      </c>
    </row>
    <row r="70" spans="1:5" outlineLevel="3" x14ac:dyDescent="0.2">
      <c r="A70" s="24" t="s">
        <v>35</v>
      </c>
      <c r="B70" s="43"/>
      <c r="C70" s="14"/>
      <c r="D70" s="28">
        <f>SUMIF(E70:E71,7,D70:D71)</f>
        <v>21000000</v>
      </c>
      <c r="E70" s="1">
        <v>6</v>
      </c>
    </row>
    <row r="71" spans="1:5" ht="45" customHeight="1" outlineLevel="4" x14ac:dyDescent="0.2">
      <c r="A71" s="25" t="s">
        <v>62</v>
      </c>
      <c r="B71" s="43">
        <v>1</v>
      </c>
      <c r="C71" s="14" t="s">
        <v>37</v>
      </c>
      <c r="D71" s="28">
        <v>21000000</v>
      </c>
      <c r="E71" s="1">
        <v>7</v>
      </c>
    </row>
    <row r="72" spans="1:5" ht="46.5" outlineLevel="2" x14ac:dyDescent="0.2">
      <c r="A72" s="23" t="s">
        <v>63</v>
      </c>
      <c r="B72" s="43"/>
      <c r="C72" s="14"/>
      <c r="D72" s="28">
        <f>SUMIF(E72:E73,6,D72:D73)</f>
        <v>20924000</v>
      </c>
      <c r="E72" s="1">
        <v>5</v>
      </c>
    </row>
    <row r="73" spans="1:5" outlineLevel="3" x14ac:dyDescent="0.2">
      <c r="A73" s="24" t="s">
        <v>35</v>
      </c>
      <c r="B73" s="43"/>
      <c r="C73" s="14"/>
      <c r="D73" s="28">
        <f>SUMIF(E73:E74,7,D73:D74)</f>
        <v>20924000</v>
      </c>
      <c r="E73" s="1">
        <v>6</v>
      </c>
    </row>
    <row r="74" spans="1:5" ht="232.5" outlineLevel="4" x14ac:dyDescent="0.2">
      <c r="A74" s="25" t="s">
        <v>64</v>
      </c>
      <c r="B74" s="43">
        <v>1</v>
      </c>
      <c r="C74" s="14" t="s">
        <v>37</v>
      </c>
      <c r="D74" s="28">
        <v>20924000</v>
      </c>
      <c r="E74" s="1">
        <v>7</v>
      </c>
    </row>
    <row r="75" spans="1:5" ht="46.5" outlineLevel="1" x14ac:dyDescent="0.2">
      <c r="A75" s="22" t="s">
        <v>65</v>
      </c>
      <c r="B75" s="42"/>
      <c r="C75" s="17"/>
      <c r="D75" s="30">
        <f>SUMIF(E75:E76,5,D75:D76)</f>
        <v>2707600</v>
      </c>
      <c r="E75" s="1">
        <v>4</v>
      </c>
    </row>
    <row r="76" spans="1:5" outlineLevel="2" x14ac:dyDescent="0.2">
      <c r="A76" s="23" t="s">
        <v>66</v>
      </c>
      <c r="B76" s="43"/>
      <c r="C76" s="14"/>
      <c r="D76" s="28">
        <f>SUMIF(E76:E77,6,D76:D77)</f>
        <v>2707600</v>
      </c>
      <c r="E76" s="1">
        <v>5</v>
      </c>
    </row>
    <row r="77" spans="1:5" outlineLevel="3" x14ac:dyDescent="0.2">
      <c r="A77" s="24" t="s">
        <v>12</v>
      </c>
      <c r="B77" s="43"/>
      <c r="C77" s="14"/>
      <c r="D77" s="28">
        <f>SUMIF(E77:E85,7,D77:D85)</f>
        <v>2707600</v>
      </c>
      <c r="E77" s="1">
        <v>6</v>
      </c>
    </row>
    <row r="78" spans="1:5" outlineLevel="4" x14ac:dyDescent="0.2">
      <c r="A78" s="25" t="s">
        <v>15</v>
      </c>
      <c r="B78" s="43">
        <v>0</v>
      </c>
      <c r="C78" s="14" t="s">
        <v>14</v>
      </c>
      <c r="D78" s="28">
        <v>1007000</v>
      </c>
      <c r="E78" s="1">
        <v>7</v>
      </c>
    </row>
    <row r="79" spans="1:5" outlineLevel="4" x14ac:dyDescent="0.2">
      <c r="A79" s="25" t="s">
        <v>23</v>
      </c>
      <c r="B79" s="43">
        <v>0</v>
      </c>
      <c r="C79" s="14" t="s">
        <v>14</v>
      </c>
      <c r="D79" s="28">
        <v>38400</v>
      </c>
      <c r="E79" s="1">
        <v>7</v>
      </c>
    </row>
    <row r="80" spans="1:5" outlineLevel="4" x14ac:dyDescent="0.2">
      <c r="A80" s="25" t="s">
        <v>18</v>
      </c>
      <c r="B80" s="43">
        <v>0</v>
      </c>
      <c r="C80" s="14" t="s">
        <v>14</v>
      </c>
      <c r="D80" s="28">
        <v>540000</v>
      </c>
      <c r="E80" s="1">
        <v>7</v>
      </c>
    </row>
    <row r="81" spans="1:5" outlineLevel="4" x14ac:dyDescent="0.2">
      <c r="A81" s="25" t="s">
        <v>19</v>
      </c>
      <c r="B81" s="43"/>
      <c r="C81" s="14"/>
      <c r="D81" s="28">
        <f>SUMIF(E81:E82,8,D81:D82)</f>
        <v>520000</v>
      </c>
      <c r="E81" s="1">
        <v>7</v>
      </c>
    </row>
    <row r="82" spans="1:5" outlineLevel="5" x14ac:dyDescent="0.2">
      <c r="A82" s="34" t="s">
        <v>20</v>
      </c>
      <c r="B82" s="43">
        <v>0</v>
      </c>
      <c r="C82" s="14" t="s">
        <v>14</v>
      </c>
      <c r="D82" s="28">
        <v>520000</v>
      </c>
      <c r="E82" s="1">
        <v>8</v>
      </c>
    </row>
    <row r="83" spans="1:5" outlineLevel="4" x14ac:dyDescent="0.2">
      <c r="A83" s="25" t="s">
        <v>24</v>
      </c>
      <c r="B83" s="43"/>
      <c r="C83" s="14"/>
      <c r="D83" s="28">
        <f>SUMIF(E83:E84,8,D83:D84)</f>
        <v>120000</v>
      </c>
      <c r="E83" s="1">
        <v>7</v>
      </c>
    </row>
    <row r="84" spans="1:5" outlineLevel="5" x14ac:dyDescent="0.2">
      <c r="A84" s="34" t="s">
        <v>47</v>
      </c>
      <c r="B84" s="43">
        <v>0</v>
      </c>
      <c r="C84" s="14" t="s">
        <v>14</v>
      </c>
      <c r="D84" s="28">
        <v>120000</v>
      </c>
      <c r="E84" s="1">
        <v>8</v>
      </c>
    </row>
    <row r="85" spans="1:5" outlineLevel="4" x14ac:dyDescent="0.2">
      <c r="A85" s="25" t="s">
        <v>26</v>
      </c>
      <c r="B85" s="43"/>
      <c r="C85" s="14"/>
      <c r="D85" s="28">
        <f>SUMIF(E85:E86,8,D85:D86)</f>
        <v>482200</v>
      </c>
      <c r="E85" s="1">
        <v>7</v>
      </c>
    </row>
    <row r="86" spans="1:5" ht="25.5" customHeight="1" outlineLevel="5" x14ac:dyDescent="0.2">
      <c r="A86" s="34" t="s">
        <v>67</v>
      </c>
      <c r="B86" s="43">
        <v>0</v>
      </c>
      <c r="C86" s="14" t="s">
        <v>28</v>
      </c>
      <c r="D86" s="28">
        <v>482200</v>
      </c>
      <c r="E86" s="1">
        <v>8</v>
      </c>
    </row>
    <row r="87" spans="1:5" outlineLevel="1" x14ac:dyDescent="0.2">
      <c r="A87" s="22" t="s">
        <v>68</v>
      </c>
      <c r="B87" s="42"/>
      <c r="C87" s="17"/>
      <c r="D87" s="30">
        <f>SUMIF(E87:E94,5,D87:D94)</f>
        <v>13777900</v>
      </c>
      <c r="E87" s="1">
        <v>4</v>
      </c>
    </row>
    <row r="88" spans="1:5" ht="46.5" outlineLevel="2" x14ac:dyDescent="0.2">
      <c r="A88" s="23" t="s">
        <v>69</v>
      </c>
      <c r="B88" s="43"/>
      <c r="C88" s="14"/>
      <c r="D88" s="28">
        <f>SUMIF(E88:E89,6,D88:D89)</f>
        <v>5300000</v>
      </c>
      <c r="E88" s="1">
        <v>5</v>
      </c>
    </row>
    <row r="89" spans="1:5" outlineLevel="3" x14ac:dyDescent="0.2">
      <c r="A89" s="24" t="s">
        <v>12</v>
      </c>
      <c r="B89" s="43"/>
      <c r="C89" s="14"/>
      <c r="D89" s="28">
        <f>SUMIF(E89:E90,7,D89:D90)</f>
        <v>5300000</v>
      </c>
      <c r="E89" s="1">
        <v>6</v>
      </c>
    </row>
    <row r="90" spans="1:5" outlineLevel="4" x14ac:dyDescent="0.2">
      <c r="A90" s="25" t="s">
        <v>26</v>
      </c>
      <c r="B90" s="43"/>
      <c r="C90" s="14"/>
      <c r="D90" s="28">
        <f>SUMIF(E90:E93,8,D90:D93)</f>
        <v>5300000</v>
      </c>
      <c r="E90" s="1">
        <v>7</v>
      </c>
    </row>
    <row r="91" spans="1:5" outlineLevel="5" x14ac:dyDescent="0.2">
      <c r="A91" s="34" t="s">
        <v>70</v>
      </c>
      <c r="B91" s="43">
        <v>0</v>
      </c>
      <c r="C91" s="14" t="s">
        <v>14</v>
      </c>
      <c r="D91" s="28">
        <v>500000</v>
      </c>
      <c r="E91" s="1">
        <v>8</v>
      </c>
    </row>
    <row r="92" spans="1:5" ht="46.5" outlineLevel="5" x14ac:dyDescent="0.2">
      <c r="A92" s="34" t="s">
        <v>71</v>
      </c>
      <c r="B92" s="43">
        <v>0</v>
      </c>
      <c r="C92" s="14" t="s">
        <v>14</v>
      </c>
      <c r="D92" s="28">
        <v>2400000</v>
      </c>
      <c r="E92" s="1">
        <v>8</v>
      </c>
    </row>
    <row r="93" spans="1:5" ht="46.5" outlineLevel="5" x14ac:dyDescent="0.2">
      <c r="A93" s="34" t="s">
        <v>72</v>
      </c>
      <c r="B93" s="43">
        <v>0</v>
      </c>
      <c r="C93" s="14" t="s">
        <v>14</v>
      </c>
      <c r="D93" s="28">
        <v>2400000</v>
      </c>
      <c r="E93" s="1">
        <v>8</v>
      </c>
    </row>
    <row r="94" spans="1:5" outlineLevel="2" x14ac:dyDescent="0.2">
      <c r="A94" s="23" t="s">
        <v>73</v>
      </c>
      <c r="B94" s="43"/>
      <c r="C94" s="14"/>
      <c r="D94" s="28">
        <f>SUMIF(E94:E95,6,D94:D95)</f>
        <v>8477900</v>
      </c>
      <c r="E94" s="1">
        <v>5</v>
      </c>
    </row>
    <row r="95" spans="1:5" outlineLevel="3" x14ac:dyDescent="0.2">
      <c r="A95" s="24" t="s">
        <v>12</v>
      </c>
      <c r="B95" s="43"/>
      <c r="C95" s="14"/>
      <c r="D95" s="28">
        <f>SUMIF(E95:E96,7,D95:D96)</f>
        <v>8477900</v>
      </c>
      <c r="E95" s="1">
        <v>6</v>
      </c>
    </row>
    <row r="96" spans="1:5" outlineLevel="4" x14ac:dyDescent="0.2">
      <c r="A96" s="25" t="s">
        <v>26</v>
      </c>
      <c r="B96" s="43"/>
      <c r="C96" s="14"/>
      <c r="D96" s="28">
        <f>SUMIF(E96:E98,8,D96:D98)</f>
        <v>8477900</v>
      </c>
      <c r="E96" s="1">
        <v>7</v>
      </c>
    </row>
    <row r="97" spans="1:5" ht="46.5" outlineLevel="5" x14ac:dyDescent="0.2">
      <c r="A97" s="34" t="s">
        <v>74</v>
      </c>
      <c r="B97" s="43">
        <v>0</v>
      </c>
      <c r="C97" s="14" t="s">
        <v>14</v>
      </c>
      <c r="D97" s="28">
        <v>3792300</v>
      </c>
      <c r="E97" s="1">
        <v>8</v>
      </c>
    </row>
    <row r="98" spans="1:5" ht="46.5" outlineLevel="5" x14ac:dyDescent="0.2">
      <c r="A98" s="34" t="s">
        <v>75</v>
      </c>
      <c r="B98" s="43">
        <v>0</v>
      </c>
      <c r="C98" s="14" t="s">
        <v>14</v>
      </c>
      <c r="D98" s="28">
        <v>4685600</v>
      </c>
      <c r="E98" s="1">
        <v>8</v>
      </c>
    </row>
    <row r="99" spans="1:5" outlineLevel="1" x14ac:dyDescent="0.2">
      <c r="A99" s="22" t="s">
        <v>76</v>
      </c>
      <c r="B99" s="42"/>
      <c r="C99" s="17"/>
      <c r="D99" s="30">
        <f>SUMIF(E99:E100,5,D99:D100)</f>
        <v>4100000</v>
      </c>
      <c r="E99" s="1">
        <v>4</v>
      </c>
    </row>
    <row r="100" spans="1:5" ht="46.5" outlineLevel="2" x14ac:dyDescent="0.2">
      <c r="A100" s="23" t="s">
        <v>77</v>
      </c>
      <c r="B100" s="43"/>
      <c r="C100" s="14"/>
      <c r="D100" s="28">
        <f>SUMIF(E100:E101,6,D100:D101)</f>
        <v>4100000</v>
      </c>
      <c r="E100" s="1">
        <v>5</v>
      </c>
    </row>
    <row r="101" spans="1:5" outlineLevel="3" x14ac:dyDescent="0.2">
      <c r="A101" s="24" t="s">
        <v>35</v>
      </c>
      <c r="B101" s="43"/>
      <c r="C101" s="14"/>
      <c r="D101" s="28">
        <f>SUMIF(E101:E102,7,D101:D102)</f>
        <v>4100000</v>
      </c>
      <c r="E101" s="1">
        <v>6</v>
      </c>
    </row>
    <row r="102" spans="1:5" ht="30" customHeight="1" outlineLevel="4" x14ac:dyDescent="0.2">
      <c r="A102" s="25" t="s">
        <v>78</v>
      </c>
      <c r="B102" s="43">
        <v>1</v>
      </c>
      <c r="C102" s="14" t="s">
        <v>37</v>
      </c>
      <c r="D102" s="28">
        <v>4100000</v>
      </c>
      <c r="E102" s="1">
        <v>7</v>
      </c>
    </row>
    <row r="103" spans="1:5" x14ac:dyDescent="0.2">
      <c r="A103" s="21" t="s">
        <v>79</v>
      </c>
      <c r="B103" s="42"/>
      <c r="C103" s="17"/>
      <c r="D103" s="30">
        <f>SUMIF(E103:E137,4,D103:D137)</f>
        <v>86308000</v>
      </c>
      <c r="E103" s="1">
        <v>3</v>
      </c>
    </row>
    <row r="104" spans="1:5" outlineLevel="1" x14ac:dyDescent="0.2">
      <c r="A104" s="22" t="s">
        <v>80</v>
      </c>
      <c r="B104" s="42"/>
      <c r="C104" s="17"/>
      <c r="D104" s="30">
        <f>SUMIF(E104:E105,5,D104:D105)</f>
        <v>30000000</v>
      </c>
      <c r="E104" s="1">
        <v>4</v>
      </c>
    </row>
    <row r="105" spans="1:5" ht="46.5" outlineLevel="2" x14ac:dyDescent="0.2">
      <c r="A105" s="23" t="s">
        <v>81</v>
      </c>
      <c r="B105" s="43"/>
      <c r="C105" s="14"/>
      <c r="D105" s="28">
        <f>SUMIF(E105:E106,6,D105:D106)</f>
        <v>30000000</v>
      </c>
      <c r="E105" s="1">
        <v>5</v>
      </c>
    </row>
    <row r="106" spans="1:5" outlineLevel="3" x14ac:dyDescent="0.2">
      <c r="A106" s="24" t="s">
        <v>35</v>
      </c>
      <c r="B106" s="43"/>
      <c r="C106" s="14"/>
      <c r="D106" s="28">
        <f>SUMIF(E106:E107,7,D106:D107)</f>
        <v>30000000</v>
      </c>
      <c r="E106" s="1">
        <v>6</v>
      </c>
    </row>
    <row r="107" spans="1:5" ht="69.75" outlineLevel="4" x14ac:dyDescent="0.2">
      <c r="A107" s="25" t="s">
        <v>82</v>
      </c>
      <c r="B107" s="43">
        <v>1</v>
      </c>
      <c r="C107" s="14" t="s">
        <v>37</v>
      </c>
      <c r="D107" s="28">
        <v>30000000</v>
      </c>
      <c r="E107" s="1">
        <v>7</v>
      </c>
    </row>
    <row r="108" spans="1:5" outlineLevel="1" x14ac:dyDescent="0.2">
      <c r="A108" s="22" t="s">
        <v>83</v>
      </c>
      <c r="B108" s="42"/>
      <c r="C108" s="17"/>
      <c r="D108" s="30">
        <f>SUMIF(E108:E127,5,D108:D127)</f>
        <v>33872000</v>
      </c>
      <c r="E108" s="1">
        <v>4</v>
      </c>
    </row>
    <row r="109" spans="1:5" ht="46.5" outlineLevel="2" x14ac:dyDescent="0.2">
      <c r="A109" s="23" t="s">
        <v>84</v>
      </c>
      <c r="B109" s="43"/>
      <c r="C109" s="14"/>
      <c r="D109" s="28">
        <f>SUMIF(E109:E110,6,D109:D110)</f>
        <v>6976000</v>
      </c>
      <c r="E109" s="1">
        <v>5</v>
      </c>
    </row>
    <row r="110" spans="1:5" outlineLevel="3" x14ac:dyDescent="0.2">
      <c r="A110" s="24" t="s">
        <v>35</v>
      </c>
      <c r="B110" s="43"/>
      <c r="C110" s="14"/>
      <c r="D110" s="28">
        <f>SUMIF(E110:E111,7,D110:D111)</f>
        <v>6976000</v>
      </c>
      <c r="E110" s="1">
        <v>6</v>
      </c>
    </row>
    <row r="111" spans="1:5" ht="93" outlineLevel="4" x14ac:dyDescent="0.2">
      <c r="A111" s="25" t="s">
        <v>85</v>
      </c>
      <c r="B111" s="43">
        <v>1</v>
      </c>
      <c r="C111" s="14" t="s">
        <v>37</v>
      </c>
      <c r="D111" s="28">
        <v>6976000</v>
      </c>
      <c r="E111" s="1">
        <v>7</v>
      </c>
    </row>
    <row r="112" spans="1:5" ht="69.75" outlineLevel="2" x14ac:dyDescent="0.2">
      <c r="A112" s="23" t="s">
        <v>86</v>
      </c>
      <c r="B112" s="43"/>
      <c r="C112" s="14"/>
      <c r="D112" s="28">
        <f>SUMIF(E112:E113,6,D112:D113)</f>
        <v>6526000</v>
      </c>
      <c r="E112" s="1">
        <v>5</v>
      </c>
    </row>
    <row r="113" spans="1:5" outlineLevel="3" x14ac:dyDescent="0.2">
      <c r="A113" s="24" t="s">
        <v>35</v>
      </c>
      <c r="B113" s="43"/>
      <c r="C113" s="14"/>
      <c r="D113" s="28">
        <f>SUMIF(E113:E114,7,D113:D114)</f>
        <v>6526000</v>
      </c>
      <c r="E113" s="1">
        <v>6</v>
      </c>
    </row>
    <row r="114" spans="1:5" ht="93" outlineLevel="4" x14ac:dyDescent="0.2">
      <c r="A114" s="25" t="s">
        <v>87</v>
      </c>
      <c r="B114" s="43">
        <v>1</v>
      </c>
      <c r="C114" s="14" t="s">
        <v>37</v>
      </c>
      <c r="D114" s="28">
        <v>6526000</v>
      </c>
      <c r="E114" s="1">
        <v>7</v>
      </c>
    </row>
    <row r="115" spans="1:5" ht="46.5" outlineLevel="2" x14ac:dyDescent="0.2">
      <c r="A115" s="23" t="s">
        <v>88</v>
      </c>
      <c r="B115" s="43"/>
      <c r="C115" s="14"/>
      <c r="D115" s="28">
        <f>SUMIF(E115:E116,6,D115:D116)</f>
        <v>6950000</v>
      </c>
      <c r="E115" s="1">
        <v>5</v>
      </c>
    </row>
    <row r="116" spans="1:5" outlineLevel="3" x14ac:dyDescent="0.2">
      <c r="A116" s="24" t="s">
        <v>35</v>
      </c>
      <c r="B116" s="43"/>
      <c r="C116" s="14"/>
      <c r="D116" s="28">
        <f>SUMIF(E116:E117,7,D116:D117)</f>
        <v>6950000</v>
      </c>
      <c r="E116" s="1">
        <v>6</v>
      </c>
    </row>
    <row r="117" spans="1:5" ht="69.75" outlineLevel="4" x14ac:dyDescent="0.2">
      <c r="A117" s="25" t="s">
        <v>89</v>
      </c>
      <c r="B117" s="43">
        <v>1</v>
      </c>
      <c r="C117" s="14" t="s">
        <v>37</v>
      </c>
      <c r="D117" s="28">
        <v>6950000</v>
      </c>
      <c r="E117" s="1">
        <v>7</v>
      </c>
    </row>
    <row r="118" spans="1:5" ht="46.5" outlineLevel="2" x14ac:dyDescent="0.2">
      <c r="A118" s="23" t="s">
        <v>90</v>
      </c>
      <c r="B118" s="43"/>
      <c r="C118" s="14"/>
      <c r="D118" s="28">
        <f>SUMIF(E118:E119,6,D118:D119)</f>
        <v>2970000</v>
      </c>
      <c r="E118" s="1">
        <v>5</v>
      </c>
    </row>
    <row r="119" spans="1:5" outlineLevel="3" x14ac:dyDescent="0.2">
      <c r="A119" s="24" t="s">
        <v>35</v>
      </c>
      <c r="B119" s="43"/>
      <c r="C119" s="14"/>
      <c r="D119" s="28">
        <f>SUMIF(E119:E120,7,D119:D120)</f>
        <v>2970000</v>
      </c>
      <c r="E119" s="1">
        <v>6</v>
      </c>
    </row>
    <row r="120" spans="1:5" ht="49.5" customHeight="1" outlineLevel="4" x14ac:dyDescent="0.2">
      <c r="A120" s="25" t="s">
        <v>91</v>
      </c>
      <c r="B120" s="43">
        <v>1</v>
      </c>
      <c r="C120" s="14" t="s">
        <v>37</v>
      </c>
      <c r="D120" s="28">
        <v>2970000</v>
      </c>
      <c r="E120" s="1">
        <v>7</v>
      </c>
    </row>
    <row r="121" spans="1:5" ht="46.5" outlineLevel="2" x14ac:dyDescent="0.2">
      <c r="A121" s="23" t="s">
        <v>92</v>
      </c>
      <c r="B121" s="43"/>
      <c r="C121" s="14"/>
      <c r="D121" s="28">
        <f>SUMIF(E121:E122,6,D121:D122)</f>
        <v>4500000</v>
      </c>
      <c r="E121" s="1">
        <v>5</v>
      </c>
    </row>
    <row r="122" spans="1:5" outlineLevel="3" x14ac:dyDescent="0.2">
      <c r="A122" s="24" t="s">
        <v>35</v>
      </c>
      <c r="B122" s="43"/>
      <c r="C122" s="14"/>
      <c r="D122" s="28">
        <f>SUMIF(E122:E123,7,D122:D123)</f>
        <v>4500000</v>
      </c>
      <c r="E122" s="1">
        <v>6</v>
      </c>
    </row>
    <row r="123" spans="1:5" ht="93" outlineLevel="4" x14ac:dyDescent="0.2">
      <c r="A123" s="25" t="s">
        <v>93</v>
      </c>
      <c r="B123" s="43">
        <v>1</v>
      </c>
      <c r="C123" s="14" t="s">
        <v>37</v>
      </c>
      <c r="D123" s="28">
        <v>4500000</v>
      </c>
      <c r="E123" s="1">
        <v>7</v>
      </c>
    </row>
    <row r="124" spans="1:5" ht="46.5" outlineLevel="2" x14ac:dyDescent="0.2">
      <c r="A124" s="23" t="s">
        <v>94</v>
      </c>
      <c r="B124" s="43"/>
      <c r="C124" s="14"/>
      <c r="D124" s="28">
        <f>SUMIF(E124:E125,6,D124:D125)</f>
        <v>2980000</v>
      </c>
      <c r="E124" s="1">
        <v>5</v>
      </c>
    </row>
    <row r="125" spans="1:5" outlineLevel="3" x14ac:dyDescent="0.2">
      <c r="A125" s="24" t="s">
        <v>35</v>
      </c>
      <c r="B125" s="43"/>
      <c r="C125" s="14"/>
      <c r="D125" s="28">
        <f>SUMIF(E125:E126,7,D125:D126)</f>
        <v>2980000</v>
      </c>
      <c r="E125" s="1">
        <v>6</v>
      </c>
    </row>
    <row r="126" spans="1:5" ht="162.75" outlineLevel="4" x14ac:dyDescent="0.2">
      <c r="A126" s="25" t="s">
        <v>95</v>
      </c>
      <c r="B126" s="43">
        <v>1</v>
      </c>
      <c r="C126" s="14" t="s">
        <v>37</v>
      </c>
      <c r="D126" s="28">
        <v>2980000</v>
      </c>
      <c r="E126" s="1">
        <v>7</v>
      </c>
    </row>
    <row r="127" spans="1:5" ht="46.5" outlineLevel="2" x14ac:dyDescent="0.2">
      <c r="A127" s="23" t="s">
        <v>96</v>
      </c>
      <c r="B127" s="43"/>
      <c r="C127" s="14"/>
      <c r="D127" s="28">
        <f>SUMIF(E127:E128,6,D127:D128)</f>
        <v>2970000</v>
      </c>
      <c r="E127" s="1">
        <v>5</v>
      </c>
    </row>
    <row r="128" spans="1:5" outlineLevel="3" x14ac:dyDescent="0.2">
      <c r="A128" s="24" t="s">
        <v>35</v>
      </c>
      <c r="B128" s="43"/>
      <c r="C128" s="14"/>
      <c r="D128" s="28">
        <f>SUMIF(E128:E129,7,D128:D129)</f>
        <v>2970000</v>
      </c>
      <c r="E128" s="1">
        <v>6</v>
      </c>
    </row>
    <row r="129" spans="1:5" ht="186" outlineLevel="4" x14ac:dyDescent="0.2">
      <c r="A129" s="25" t="s">
        <v>97</v>
      </c>
      <c r="B129" s="43">
        <v>1</v>
      </c>
      <c r="C129" s="14" t="s">
        <v>37</v>
      </c>
      <c r="D129" s="28">
        <v>2970000</v>
      </c>
      <c r="E129" s="1">
        <v>7</v>
      </c>
    </row>
    <row r="130" spans="1:5" ht="46.5" outlineLevel="1" x14ac:dyDescent="0.2">
      <c r="A130" s="22" t="s">
        <v>98</v>
      </c>
      <c r="B130" s="42"/>
      <c r="C130" s="17"/>
      <c r="D130" s="30">
        <f>SUMIF(E130:E134,5,D130:D134)</f>
        <v>13436000</v>
      </c>
      <c r="E130" s="1">
        <v>4</v>
      </c>
    </row>
    <row r="131" spans="1:5" ht="46.5" outlineLevel="2" x14ac:dyDescent="0.2">
      <c r="A131" s="23" t="s">
        <v>99</v>
      </c>
      <c r="B131" s="43"/>
      <c r="C131" s="14"/>
      <c r="D131" s="28">
        <f>SUMIF(E131:E132,6,D131:D132)</f>
        <v>6801000</v>
      </c>
      <c r="E131" s="1">
        <v>5</v>
      </c>
    </row>
    <row r="132" spans="1:5" outlineLevel="3" x14ac:dyDescent="0.2">
      <c r="A132" s="24" t="s">
        <v>35</v>
      </c>
      <c r="B132" s="43"/>
      <c r="C132" s="14"/>
      <c r="D132" s="28">
        <f>SUMIF(E132:E133,7,D132:D133)</f>
        <v>6801000</v>
      </c>
      <c r="E132" s="1">
        <v>6</v>
      </c>
    </row>
    <row r="133" spans="1:5" ht="93" outlineLevel="4" x14ac:dyDescent="0.2">
      <c r="A133" s="25" t="s">
        <v>100</v>
      </c>
      <c r="B133" s="43">
        <v>1</v>
      </c>
      <c r="C133" s="14" t="s">
        <v>37</v>
      </c>
      <c r="D133" s="28">
        <v>6801000</v>
      </c>
      <c r="E133" s="1">
        <v>7</v>
      </c>
    </row>
    <row r="134" spans="1:5" ht="46.5" outlineLevel="2" x14ac:dyDescent="0.2">
      <c r="A134" s="23" t="s">
        <v>101</v>
      </c>
      <c r="B134" s="43"/>
      <c r="C134" s="14"/>
      <c r="D134" s="28">
        <f>SUMIF(E134:E135,6,D134:D135)</f>
        <v>6635000</v>
      </c>
      <c r="E134" s="1">
        <v>5</v>
      </c>
    </row>
    <row r="135" spans="1:5" outlineLevel="3" x14ac:dyDescent="0.2">
      <c r="A135" s="24" t="s">
        <v>35</v>
      </c>
      <c r="B135" s="43"/>
      <c r="C135" s="14"/>
      <c r="D135" s="28">
        <f>SUMIF(E135:E136,7,D135:D136)</f>
        <v>6635000</v>
      </c>
      <c r="E135" s="1">
        <v>6</v>
      </c>
    </row>
    <row r="136" spans="1:5" ht="93" outlineLevel="4" x14ac:dyDescent="0.2">
      <c r="A136" s="25" t="s">
        <v>102</v>
      </c>
      <c r="B136" s="43">
        <v>1</v>
      </c>
      <c r="C136" s="14" t="s">
        <v>37</v>
      </c>
      <c r="D136" s="28">
        <v>6635000</v>
      </c>
      <c r="E136" s="1">
        <v>7</v>
      </c>
    </row>
    <row r="137" spans="1:5" outlineLevel="1" x14ac:dyDescent="0.2">
      <c r="A137" s="22" t="s">
        <v>103</v>
      </c>
      <c r="B137" s="42"/>
      <c r="C137" s="17"/>
      <c r="D137" s="30">
        <f>SUMIF(E137:E138,5,D137:D138)</f>
        <v>9000000</v>
      </c>
      <c r="E137" s="1">
        <v>4</v>
      </c>
    </row>
    <row r="138" spans="1:5" outlineLevel="2" x14ac:dyDescent="0.2">
      <c r="A138" s="23" t="s">
        <v>104</v>
      </c>
      <c r="B138" s="43"/>
      <c r="C138" s="14"/>
      <c r="D138" s="28">
        <f>SUMIF(E138:E139,6,D138:D139)</f>
        <v>9000000</v>
      </c>
      <c r="E138" s="1">
        <v>5</v>
      </c>
    </row>
    <row r="139" spans="1:5" outlineLevel="3" x14ac:dyDescent="0.2">
      <c r="A139" s="24" t="s">
        <v>105</v>
      </c>
      <c r="B139" s="43"/>
      <c r="C139" s="14"/>
      <c r="D139" s="28">
        <f>SUMIF(E139:E140,7,D139:D140)</f>
        <v>9000000</v>
      </c>
      <c r="E139" s="1">
        <v>6</v>
      </c>
    </row>
    <row r="140" spans="1:5" outlineLevel="4" x14ac:dyDescent="0.2">
      <c r="A140" s="25" t="s">
        <v>106</v>
      </c>
      <c r="B140" s="43">
        <v>0</v>
      </c>
      <c r="C140" s="14" t="s">
        <v>14</v>
      </c>
      <c r="D140" s="28">
        <v>9000000</v>
      </c>
      <c r="E140" s="1">
        <v>7</v>
      </c>
    </row>
    <row r="141" spans="1:5" x14ac:dyDescent="0.2">
      <c r="A141" s="21" t="s">
        <v>107</v>
      </c>
      <c r="B141" s="42"/>
      <c r="C141" s="17"/>
      <c r="D141" s="30">
        <f>SUMIF(E141:E142,4,D141:D142)</f>
        <v>1969000</v>
      </c>
      <c r="E141" s="1">
        <v>3</v>
      </c>
    </row>
    <row r="142" spans="1:5" outlineLevel="1" x14ac:dyDescent="0.2">
      <c r="A142" s="22" t="s">
        <v>108</v>
      </c>
      <c r="B142" s="42"/>
      <c r="C142" s="17"/>
      <c r="D142" s="30">
        <f>SUMIF(E142:E147,5,D142:D147)</f>
        <v>1969000</v>
      </c>
      <c r="E142" s="1">
        <v>4</v>
      </c>
    </row>
    <row r="143" spans="1:5" outlineLevel="2" x14ac:dyDescent="0.2">
      <c r="A143" s="23" t="s">
        <v>109</v>
      </c>
      <c r="B143" s="43"/>
      <c r="C143" s="14"/>
      <c r="D143" s="28">
        <f>SUMIF(E143:E144,6,D143:D144)</f>
        <v>1086700</v>
      </c>
      <c r="E143" s="1">
        <v>5</v>
      </c>
    </row>
    <row r="144" spans="1:5" outlineLevel="3" x14ac:dyDescent="0.2">
      <c r="A144" s="24" t="s">
        <v>12</v>
      </c>
      <c r="B144" s="43"/>
      <c r="C144" s="14"/>
      <c r="D144" s="28">
        <f>SUMIF(E144:E145,7,D144:D145)</f>
        <v>1086700</v>
      </c>
      <c r="E144" s="1">
        <v>6</v>
      </c>
    </row>
    <row r="145" spans="1:5" outlineLevel="4" x14ac:dyDescent="0.2">
      <c r="A145" s="25" t="s">
        <v>26</v>
      </c>
      <c r="B145" s="43"/>
      <c r="C145" s="14"/>
      <c r="D145" s="28">
        <f>SUMIF(E145:E146,8,D145:D146)</f>
        <v>1086700</v>
      </c>
      <c r="E145" s="1">
        <v>7</v>
      </c>
    </row>
    <row r="146" spans="1:5" ht="24.75" customHeight="1" outlineLevel="5" x14ac:dyDescent="0.2">
      <c r="A146" s="34" t="s">
        <v>110</v>
      </c>
      <c r="B146" s="43">
        <v>0</v>
      </c>
      <c r="C146" s="14" t="s">
        <v>28</v>
      </c>
      <c r="D146" s="28">
        <v>1086700</v>
      </c>
      <c r="E146" s="1">
        <v>8</v>
      </c>
    </row>
    <row r="147" spans="1:5" outlineLevel="2" x14ac:dyDescent="0.2">
      <c r="A147" s="23" t="s">
        <v>111</v>
      </c>
      <c r="B147" s="43"/>
      <c r="C147" s="14"/>
      <c r="D147" s="28">
        <f>SUMIF(E147:E148,6,D147:D148)</f>
        <v>882300</v>
      </c>
      <c r="E147" s="1">
        <v>5</v>
      </c>
    </row>
    <row r="148" spans="1:5" outlineLevel="3" x14ac:dyDescent="0.2">
      <c r="A148" s="24" t="s">
        <v>12</v>
      </c>
      <c r="B148" s="43"/>
      <c r="C148" s="14"/>
      <c r="D148" s="28">
        <f>SUMIF(E148:E154,7,D148:D154)</f>
        <v>882300</v>
      </c>
      <c r="E148" s="1">
        <v>6</v>
      </c>
    </row>
    <row r="149" spans="1:5" outlineLevel="4" x14ac:dyDescent="0.2">
      <c r="A149" s="25" t="s">
        <v>23</v>
      </c>
      <c r="B149" s="43">
        <v>0</v>
      </c>
      <c r="C149" s="14" t="s">
        <v>14</v>
      </c>
      <c r="D149" s="28">
        <v>40300</v>
      </c>
      <c r="E149" s="1">
        <v>7</v>
      </c>
    </row>
    <row r="150" spans="1:5" outlineLevel="4" x14ac:dyDescent="0.2">
      <c r="A150" s="25" t="s">
        <v>19</v>
      </c>
      <c r="B150" s="43"/>
      <c r="C150" s="14"/>
      <c r="D150" s="28">
        <f>SUMIF(E150:E151,8,D150:D151)</f>
        <v>32000</v>
      </c>
      <c r="E150" s="1">
        <v>7</v>
      </c>
    </row>
    <row r="151" spans="1:5" outlineLevel="5" x14ac:dyDescent="0.2">
      <c r="A151" s="34" t="s">
        <v>20</v>
      </c>
      <c r="B151" s="43">
        <v>0</v>
      </c>
      <c r="C151" s="14" t="s">
        <v>14</v>
      </c>
      <c r="D151" s="28">
        <v>32000</v>
      </c>
      <c r="E151" s="1">
        <v>8</v>
      </c>
    </row>
    <row r="152" spans="1:5" outlineLevel="4" x14ac:dyDescent="0.2">
      <c r="A152" s="25" t="s">
        <v>24</v>
      </c>
      <c r="B152" s="43"/>
      <c r="C152" s="14"/>
      <c r="D152" s="28">
        <f>SUMIF(E152:E153,8,D152:D153)</f>
        <v>10000</v>
      </c>
      <c r="E152" s="1">
        <v>7</v>
      </c>
    </row>
    <row r="153" spans="1:5" outlineLevel="5" x14ac:dyDescent="0.2">
      <c r="A153" s="34" t="s">
        <v>25</v>
      </c>
      <c r="B153" s="43">
        <v>0</v>
      </c>
      <c r="C153" s="14" t="s">
        <v>14</v>
      </c>
      <c r="D153" s="28">
        <v>10000</v>
      </c>
      <c r="E153" s="1">
        <v>8</v>
      </c>
    </row>
    <row r="154" spans="1:5" outlineLevel="4" x14ac:dyDescent="0.2">
      <c r="A154" s="25" t="s">
        <v>26</v>
      </c>
      <c r="B154" s="43"/>
      <c r="C154" s="14"/>
      <c r="D154" s="28">
        <f>SUMIF(E154:E155,8,D154:D155)</f>
        <v>800000</v>
      </c>
      <c r="E154" s="1">
        <v>7</v>
      </c>
    </row>
    <row r="155" spans="1:5" outlineLevel="5" x14ac:dyDescent="0.2">
      <c r="A155" s="34" t="s">
        <v>112</v>
      </c>
      <c r="B155" s="43">
        <v>0</v>
      </c>
      <c r="C155" s="14" t="s">
        <v>14</v>
      </c>
      <c r="D155" s="28">
        <v>800000</v>
      </c>
      <c r="E155" s="1">
        <v>8</v>
      </c>
    </row>
    <row r="156" spans="1:5" ht="9.9499999999999993" customHeight="1" x14ac:dyDescent="0.2">
      <c r="A156" s="18"/>
      <c r="B156" s="44"/>
      <c r="C156" s="19"/>
      <c r="D156" s="32"/>
    </row>
  </sheetData>
  <mergeCells count="1">
    <mergeCell ref="B1:C1"/>
  </mergeCells>
  <pageMargins left="0.78740157480314998" right="0.39370078740157499" top="0.59055118110236204" bottom="0.59055118110236204" header="0.511811023622047" footer="0.511811023622047"/>
  <pageSetup paperSize="9" scale="80" orientation="portrait" horizontalDpi="4294967293" r:id="rId1"/>
  <headerFooter alignWithMargins="0">
    <oddHeader>&amp;Rหน้าที่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E795E-2350-4F9B-85C2-829430D8A23D}">
  <sheetPr codeName="Sheet2">
    <outlinePr summaryBelow="0"/>
  </sheetPr>
  <dimension ref="A1:F139"/>
  <sheetViews>
    <sheetView zoomScale="85" workbookViewId="0">
      <selection activeCell="A27" sqref="A27"/>
    </sheetView>
  </sheetViews>
  <sheetFormatPr defaultRowHeight="23.25" outlineLevelRow="4" outlineLevelCol="1" x14ac:dyDescent="0.2"/>
  <cols>
    <col min="1" max="1" width="85.7109375" style="1" customWidth="1"/>
    <col min="2" max="2" width="15.7109375" style="2" hidden="1" customWidth="1" outlineLevel="1"/>
    <col min="3" max="3" width="15.7109375" style="1" hidden="1" customWidth="1" outlineLevel="1"/>
    <col min="4" max="4" width="23.7109375" style="1" customWidth="1" collapsed="1"/>
    <col min="5" max="5" width="0" style="1" hidden="1" customWidth="1"/>
    <col min="6" max="6" width="108.7109375" style="1" hidden="1" customWidth="1"/>
    <col min="7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5" ht="26.25" x14ac:dyDescent="0.2">
      <c r="A1" s="6" t="s">
        <v>1</v>
      </c>
      <c r="B1" s="121" t="s">
        <v>2</v>
      </c>
      <c r="C1" s="122"/>
      <c r="D1" s="6" t="s">
        <v>3</v>
      </c>
    </row>
    <row r="2" spans="1:5" ht="26.25" x14ac:dyDescent="0.2">
      <c r="A2" s="7" t="s">
        <v>4</v>
      </c>
      <c r="B2" s="38" t="s">
        <v>5</v>
      </c>
      <c r="C2" s="8" t="s">
        <v>6</v>
      </c>
      <c r="D2" s="7"/>
    </row>
    <row r="3" spans="1:5" ht="26.25" x14ac:dyDescent="0.2">
      <c r="A3" s="9" t="s">
        <v>7</v>
      </c>
      <c r="B3" s="39"/>
      <c r="C3" s="10"/>
      <c r="D3" s="26">
        <f>SUMIF(E3:E4,2,D3:D4)</f>
        <v>306798200</v>
      </c>
      <c r="E3" s="1">
        <v>1</v>
      </c>
    </row>
    <row r="4" spans="1:5" x14ac:dyDescent="0.2">
      <c r="A4" s="20" t="s">
        <v>8</v>
      </c>
      <c r="B4" s="41"/>
      <c r="C4" s="16"/>
      <c r="D4" s="29">
        <f>SUMIF(E4:E128,3,D4:D128)</f>
        <v>306798200</v>
      </c>
      <c r="E4" s="1">
        <v>2</v>
      </c>
    </row>
    <row r="5" spans="1:5" x14ac:dyDescent="0.2">
      <c r="A5" s="21" t="s">
        <v>9</v>
      </c>
      <c r="B5" s="42"/>
      <c r="C5" s="17"/>
      <c r="D5" s="30">
        <f>SUMIF(E5:E25,4,D5:D25)</f>
        <v>104492700</v>
      </c>
      <c r="E5" s="1">
        <v>3</v>
      </c>
    </row>
    <row r="6" spans="1:5" outlineLevel="1" x14ac:dyDescent="0.2">
      <c r="A6" s="22" t="s">
        <v>10</v>
      </c>
      <c r="B6" s="42"/>
      <c r="C6" s="17"/>
      <c r="D6" s="30">
        <f>SUMIF(E6:E7,5,D6:D7)</f>
        <v>1099700</v>
      </c>
      <c r="E6" s="1">
        <v>4</v>
      </c>
    </row>
    <row r="7" spans="1:5" outlineLevel="2" x14ac:dyDescent="0.2">
      <c r="A7" s="23" t="s">
        <v>113</v>
      </c>
      <c r="B7" s="43"/>
      <c r="C7" s="14"/>
      <c r="D7" s="28">
        <f>SUMIF(E7:E8,6,D7:D8)</f>
        <v>1099700</v>
      </c>
      <c r="E7" s="1">
        <v>5</v>
      </c>
    </row>
    <row r="8" spans="1:5" outlineLevel="3" x14ac:dyDescent="0.2">
      <c r="A8" s="24" t="s">
        <v>12</v>
      </c>
      <c r="B8" s="43"/>
      <c r="C8" s="14"/>
      <c r="D8" s="28">
        <f>SUMIF(E8:E13,7,D8:D13)</f>
        <v>1099700</v>
      </c>
      <c r="E8" s="1">
        <v>6</v>
      </c>
    </row>
    <row r="9" spans="1:5" outlineLevel="4" x14ac:dyDescent="0.2">
      <c r="A9" s="25" t="s">
        <v>114</v>
      </c>
      <c r="B9" s="43">
        <v>0</v>
      </c>
      <c r="C9" s="14" t="s">
        <v>14</v>
      </c>
      <c r="D9" s="28">
        <v>80000</v>
      </c>
      <c r="E9" s="1">
        <v>7</v>
      </c>
    </row>
    <row r="10" spans="1:5" outlineLevel="4" x14ac:dyDescent="0.2">
      <c r="A10" s="25" t="s">
        <v>115</v>
      </c>
      <c r="B10" s="43">
        <v>0</v>
      </c>
      <c r="C10" s="14" t="s">
        <v>14</v>
      </c>
      <c r="D10" s="28">
        <v>982200</v>
      </c>
      <c r="E10" s="1">
        <v>7</v>
      </c>
    </row>
    <row r="11" spans="1:5" outlineLevel="4" x14ac:dyDescent="0.2">
      <c r="A11" s="25" t="s">
        <v>116</v>
      </c>
      <c r="B11" s="43">
        <v>0</v>
      </c>
      <c r="C11" s="14" t="s">
        <v>17</v>
      </c>
      <c r="D11" s="28">
        <v>4800</v>
      </c>
      <c r="E11" s="1">
        <v>7</v>
      </c>
    </row>
    <row r="12" spans="1:5" outlineLevel="4" x14ac:dyDescent="0.2">
      <c r="A12" s="25" t="s">
        <v>117</v>
      </c>
      <c r="B12" s="43">
        <v>0</v>
      </c>
      <c r="C12" s="14" t="s">
        <v>14</v>
      </c>
      <c r="D12" s="28">
        <v>1500</v>
      </c>
      <c r="E12" s="1">
        <v>7</v>
      </c>
    </row>
    <row r="13" spans="1:5" outlineLevel="4" x14ac:dyDescent="0.2">
      <c r="A13" s="25" t="s">
        <v>118</v>
      </c>
      <c r="B13" s="43">
        <v>0</v>
      </c>
      <c r="C13" s="14" t="s">
        <v>14</v>
      </c>
      <c r="D13" s="28">
        <v>31200</v>
      </c>
      <c r="E13" s="1">
        <v>7</v>
      </c>
    </row>
    <row r="14" spans="1:5" outlineLevel="1" x14ac:dyDescent="0.2">
      <c r="A14" s="22" t="s">
        <v>21</v>
      </c>
      <c r="B14" s="42"/>
      <c r="C14" s="17"/>
      <c r="D14" s="30">
        <f>SUMIF(E14:E15,5,D14:D15)</f>
        <v>3393000</v>
      </c>
      <c r="E14" s="1">
        <v>4</v>
      </c>
    </row>
    <row r="15" spans="1:5" outlineLevel="2" x14ac:dyDescent="0.2">
      <c r="A15" s="23" t="s">
        <v>119</v>
      </c>
      <c r="B15" s="43"/>
      <c r="C15" s="14"/>
      <c r="D15" s="28">
        <f>SUMIF(E15:E16,6,D15:D16)</f>
        <v>3393000</v>
      </c>
      <c r="E15" s="1">
        <v>5</v>
      </c>
    </row>
    <row r="16" spans="1:5" outlineLevel="3" x14ac:dyDescent="0.2">
      <c r="A16" s="24" t="s">
        <v>12</v>
      </c>
      <c r="B16" s="43"/>
      <c r="C16" s="14"/>
      <c r="D16" s="28">
        <f>SUMIF(E16:E24,7,D16:D24)</f>
        <v>3393000</v>
      </c>
      <c r="E16" s="1">
        <v>6</v>
      </c>
    </row>
    <row r="17" spans="1:5" outlineLevel="4" x14ac:dyDescent="0.2">
      <c r="A17" s="25" t="s">
        <v>120</v>
      </c>
      <c r="B17" s="43">
        <v>0</v>
      </c>
      <c r="C17" s="14" t="s">
        <v>14</v>
      </c>
      <c r="D17" s="28">
        <v>166800</v>
      </c>
      <c r="E17" s="1">
        <v>7</v>
      </c>
    </row>
    <row r="18" spans="1:5" outlineLevel="4" x14ac:dyDescent="0.2">
      <c r="A18" s="25" t="s">
        <v>121</v>
      </c>
      <c r="B18" s="43">
        <v>0</v>
      </c>
      <c r="C18" s="14" t="s">
        <v>14</v>
      </c>
      <c r="D18" s="28">
        <v>665560</v>
      </c>
      <c r="E18" s="1">
        <v>7</v>
      </c>
    </row>
    <row r="19" spans="1:5" outlineLevel="4" x14ac:dyDescent="0.2">
      <c r="A19" s="25" t="s">
        <v>122</v>
      </c>
      <c r="B19" s="43">
        <v>0</v>
      </c>
      <c r="C19" s="14" t="s">
        <v>14</v>
      </c>
      <c r="D19" s="28">
        <v>120940</v>
      </c>
      <c r="E19" s="1">
        <v>7</v>
      </c>
    </row>
    <row r="20" spans="1:5" ht="46.5" outlineLevel="4" x14ac:dyDescent="0.2">
      <c r="A20" s="25" t="s">
        <v>123</v>
      </c>
      <c r="B20" s="43">
        <v>0</v>
      </c>
      <c r="C20" s="14" t="s">
        <v>28</v>
      </c>
      <c r="D20" s="28">
        <v>1117600</v>
      </c>
      <c r="E20" s="1">
        <v>7</v>
      </c>
    </row>
    <row r="21" spans="1:5" outlineLevel="4" x14ac:dyDescent="0.2">
      <c r="A21" s="25" t="s">
        <v>124</v>
      </c>
      <c r="B21" s="43">
        <v>0</v>
      </c>
      <c r="C21" s="14" t="s">
        <v>28</v>
      </c>
      <c r="D21" s="28">
        <v>300700</v>
      </c>
      <c r="E21" s="1">
        <v>7</v>
      </c>
    </row>
    <row r="22" spans="1:5" outlineLevel="4" x14ac:dyDescent="0.2">
      <c r="A22" s="25" t="s">
        <v>125</v>
      </c>
      <c r="B22" s="43">
        <v>0</v>
      </c>
      <c r="C22" s="14" t="s">
        <v>14</v>
      </c>
      <c r="D22" s="28">
        <v>300000</v>
      </c>
      <c r="E22" s="1">
        <v>7</v>
      </c>
    </row>
    <row r="23" spans="1:5" outlineLevel="4" x14ac:dyDescent="0.2">
      <c r="A23" s="25" t="s">
        <v>126</v>
      </c>
      <c r="B23" s="43">
        <v>0</v>
      </c>
      <c r="C23" s="14" t="s">
        <v>14</v>
      </c>
      <c r="D23" s="28">
        <v>531400</v>
      </c>
      <c r="E23" s="1">
        <v>7</v>
      </c>
    </row>
    <row r="24" spans="1:5" outlineLevel="4" x14ac:dyDescent="0.2">
      <c r="A24" s="25" t="s">
        <v>127</v>
      </c>
      <c r="B24" s="43">
        <v>0</v>
      </c>
      <c r="C24" s="14" t="s">
        <v>14</v>
      </c>
      <c r="D24" s="28">
        <v>190000</v>
      </c>
      <c r="E24" s="1">
        <v>7</v>
      </c>
    </row>
    <row r="25" spans="1:5" outlineLevel="1" x14ac:dyDescent="0.2">
      <c r="A25" s="22" t="s">
        <v>33</v>
      </c>
      <c r="B25" s="42"/>
      <c r="C25" s="17"/>
      <c r="D25" s="30">
        <f>SUMIF(E25:E29,5,D25:D29)</f>
        <v>100000000</v>
      </c>
      <c r="E25" s="1">
        <v>4</v>
      </c>
    </row>
    <row r="26" spans="1:5" outlineLevel="2" x14ac:dyDescent="0.2">
      <c r="A26" s="23" t="s">
        <v>128</v>
      </c>
      <c r="B26" s="43"/>
      <c r="C26" s="14"/>
      <c r="D26" s="28">
        <f>SUMIF(E26:E27,6,D26:D27)</f>
        <v>50000000</v>
      </c>
      <c r="E26" s="1">
        <v>5</v>
      </c>
    </row>
    <row r="27" spans="1:5" outlineLevel="3" x14ac:dyDescent="0.2">
      <c r="A27" s="24" t="s">
        <v>35</v>
      </c>
      <c r="B27" s="43"/>
      <c r="C27" s="14"/>
      <c r="D27" s="28">
        <f>SUMIF(E27:E28,7,D27:D28)</f>
        <v>50000000</v>
      </c>
      <c r="E27" s="1">
        <v>6</v>
      </c>
    </row>
    <row r="28" spans="1:5" ht="69.75" outlineLevel="4" x14ac:dyDescent="0.2">
      <c r="A28" s="25" t="s">
        <v>129</v>
      </c>
      <c r="B28" s="43">
        <v>1</v>
      </c>
      <c r="C28" s="14" t="s">
        <v>37</v>
      </c>
      <c r="D28" s="28">
        <v>50000000</v>
      </c>
      <c r="E28" s="1">
        <v>7</v>
      </c>
    </row>
    <row r="29" spans="1:5" outlineLevel="2" x14ac:dyDescent="0.2">
      <c r="A29" s="23" t="s">
        <v>130</v>
      </c>
      <c r="B29" s="43"/>
      <c r="C29" s="14"/>
      <c r="D29" s="28">
        <f>SUMIF(E29:E30,6,D29:D30)</f>
        <v>50000000</v>
      </c>
      <c r="E29" s="1">
        <v>5</v>
      </c>
    </row>
    <row r="30" spans="1:5" outlineLevel="3" x14ac:dyDescent="0.2">
      <c r="A30" s="24" t="s">
        <v>35</v>
      </c>
      <c r="B30" s="43"/>
      <c r="C30" s="14"/>
      <c r="D30" s="28">
        <f>SUMIF(E30:E31,7,D30:D31)</f>
        <v>50000000</v>
      </c>
      <c r="E30" s="1">
        <v>6</v>
      </c>
    </row>
    <row r="31" spans="1:5" ht="93" outlineLevel="4" x14ac:dyDescent="0.2">
      <c r="A31" s="25" t="s">
        <v>131</v>
      </c>
      <c r="B31" s="43">
        <v>1</v>
      </c>
      <c r="C31" s="14" t="s">
        <v>37</v>
      </c>
      <c r="D31" s="28">
        <v>50000000</v>
      </c>
      <c r="E31" s="1">
        <v>7</v>
      </c>
    </row>
    <row r="32" spans="1:5" x14ac:dyDescent="0.2">
      <c r="A32" s="21" t="s">
        <v>40</v>
      </c>
      <c r="B32" s="42"/>
      <c r="C32" s="17"/>
      <c r="D32" s="30">
        <f>SUMIF(E32:E52,4,D32:D52)</f>
        <v>51519000</v>
      </c>
      <c r="E32" s="1">
        <v>3</v>
      </c>
    </row>
    <row r="33" spans="1:5" outlineLevel="1" x14ac:dyDescent="0.2">
      <c r="A33" s="22" t="s">
        <v>41</v>
      </c>
      <c r="B33" s="42"/>
      <c r="C33" s="17"/>
      <c r="D33" s="30">
        <f>SUMIF(E33:E40,5,D33:D40)</f>
        <v>14719000</v>
      </c>
      <c r="E33" s="1">
        <v>4</v>
      </c>
    </row>
    <row r="34" spans="1:5" outlineLevel="2" x14ac:dyDescent="0.2">
      <c r="A34" s="23" t="s">
        <v>132</v>
      </c>
      <c r="B34" s="43"/>
      <c r="C34" s="14"/>
      <c r="D34" s="28">
        <f>SUMIF(E34:E35,6,D34:D35)</f>
        <v>5794000</v>
      </c>
      <c r="E34" s="1">
        <v>5</v>
      </c>
    </row>
    <row r="35" spans="1:5" outlineLevel="3" x14ac:dyDescent="0.2">
      <c r="A35" s="24" t="s">
        <v>12</v>
      </c>
      <c r="B35" s="43"/>
      <c r="C35" s="14"/>
      <c r="D35" s="28">
        <f>SUMIF(E35:E39,7,D35:D39)</f>
        <v>5794000</v>
      </c>
      <c r="E35" s="1">
        <v>6</v>
      </c>
    </row>
    <row r="36" spans="1:5" outlineLevel="4" x14ac:dyDescent="0.2">
      <c r="A36" s="25" t="s">
        <v>133</v>
      </c>
      <c r="B36" s="43">
        <v>0</v>
      </c>
      <c r="C36" s="14" t="s">
        <v>14</v>
      </c>
      <c r="D36" s="28">
        <v>780000</v>
      </c>
      <c r="E36" s="1">
        <v>7</v>
      </c>
    </row>
    <row r="37" spans="1:5" outlineLevel="4" x14ac:dyDescent="0.2">
      <c r="A37" s="25" t="s">
        <v>134</v>
      </c>
      <c r="B37" s="43">
        <v>0</v>
      </c>
      <c r="C37" s="14" t="s">
        <v>28</v>
      </c>
      <c r="D37" s="28">
        <v>1633000</v>
      </c>
      <c r="E37" s="1">
        <v>7</v>
      </c>
    </row>
    <row r="38" spans="1:5" outlineLevel="4" x14ac:dyDescent="0.2">
      <c r="A38" s="25" t="s">
        <v>135</v>
      </c>
      <c r="B38" s="43">
        <v>0</v>
      </c>
      <c r="C38" s="14" t="s">
        <v>28</v>
      </c>
      <c r="D38" s="28">
        <v>1600000</v>
      </c>
      <c r="E38" s="1">
        <v>7</v>
      </c>
    </row>
    <row r="39" spans="1:5" ht="46.5" outlineLevel="4" x14ac:dyDescent="0.2">
      <c r="A39" s="25" t="s">
        <v>136</v>
      </c>
      <c r="B39" s="43">
        <v>0</v>
      </c>
      <c r="C39" s="14" t="s">
        <v>28</v>
      </c>
      <c r="D39" s="28">
        <v>1781000</v>
      </c>
      <c r="E39" s="1">
        <v>7</v>
      </c>
    </row>
    <row r="40" spans="1:5" outlineLevel="2" x14ac:dyDescent="0.2">
      <c r="A40" s="23" t="s">
        <v>137</v>
      </c>
      <c r="B40" s="43"/>
      <c r="C40" s="14"/>
      <c r="D40" s="28">
        <f>SUMIF(E40:E41,6,D40:D41)</f>
        <v>8925000</v>
      </c>
      <c r="E40" s="1">
        <v>5</v>
      </c>
    </row>
    <row r="41" spans="1:5" outlineLevel="3" x14ac:dyDescent="0.2">
      <c r="A41" s="24" t="s">
        <v>12</v>
      </c>
      <c r="B41" s="43"/>
      <c r="C41" s="14"/>
      <c r="D41" s="28">
        <f>SUMIF(E41:E51,7,D41:D51)</f>
        <v>8925000</v>
      </c>
      <c r="E41" s="1">
        <v>6</v>
      </c>
    </row>
    <row r="42" spans="1:5" outlineLevel="4" x14ac:dyDescent="0.2">
      <c r="A42" s="25" t="s">
        <v>120</v>
      </c>
      <c r="B42" s="43">
        <v>0</v>
      </c>
      <c r="C42" s="14" t="s">
        <v>14</v>
      </c>
      <c r="D42" s="28">
        <v>26400</v>
      </c>
      <c r="E42" s="1">
        <v>7</v>
      </c>
    </row>
    <row r="43" spans="1:5" outlineLevel="4" x14ac:dyDescent="0.2">
      <c r="A43" s="25" t="s">
        <v>138</v>
      </c>
      <c r="B43" s="43">
        <v>0</v>
      </c>
      <c r="C43" s="14" t="s">
        <v>14</v>
      </c>
      <c r="D43" s="28">
        <v>12900</v>
      </c>
      <c r="E43" s="1">
        <v>7</v>
      </c>
    </row>
    <row r="44" spans="1:5" outlineLevel="4" x14ac:dyDescent="0.2">
      <c r="A44" s="25" t="s">
        <v>139</v>
      </c>
      <c r="B44" s="43">
        <v>0</v>
      </c>
      <c r="C44" s="14" t="s">
        <v>14</v>
      </c>
      <c r="D44" s="28">
        <v>680000</v>
      </c>
      <c r="E44" s="1">
        <v>7</v>
      </c>
    </row>
    <row r="45" spans="1:5" outlineLevel="4" x14ac:dyDescent="0.2">
      <c r="A45" s="25" t="s">
        <v>140</v>
      </c>
      <c r="B45" s="43">
        <v>0</v>
      </c>
      <c r="C45" s="14" t="s">
        <v>14</v>
      </c>
      <c r="D45" s="28">
        <v>450000</v>
      </c>
      <c r="E45" s="1">
        <v>7</v>
      </c>
    </row>
    <row r="46" spans="1:5" ht="46.5" outlineLevel="4" x14ac:dyDescent="0.2">
      <c r="A46" s="25" t="s">
        <v>141</v>
      </c>
      <c r="B46" s="43">
        <v>0</v>
      </c>
      <c r="C46" s="14" t="s">
        <v>14</v>
      </c>
      <c r="D46" s="28">
        <v>1000000</v>
      </c>
      <c r="E46" s="1">
        <v>7</v>
      </c>
    </row>
    <row r="47" spans="1:5" outlineLevel="4" x14ac:dyDescent="0.2">
      <c r="A47" s="25" t="s">
        <v>142</v>
      </c>
      <c r="B47" s="43">
        <v>0</v>
      </c>
      <c r="C47" s="14" t="s">
        <v>14</v>
      </c>
      <c r="D47" s="28">
        <v>2250000</v>
      </c>
      <c r="E47" s="1">
        <v>7</v>
      </c>
    </row>
    <row r="48" spans="1:5" outlineLevel="4" x14ac:dyDescent="0.2">
      <c r="A48" s="25" t="s">
        <v>143</v>
      </c>
      <c r="B48" s="43">
        <v>0</v>
      </c>
      <c r="C48" s="14" t="s">
        <v>14</v>
      </c>
      <c r="D48" s="28">
        <v>1930000</v>
      </c>
      <c r="E48" s="1">
        <v>7</v>
      </c>
    </row>
    <row r="49" spans="1:5" outlineLevel="4" x14ac:dyDescent="0.2">
      <c r="A49" s="25" t="s">
        <v>144</v>
      </c>
      <c r="B49" s="43">
        <v>0</v>
      </c>
      <c r="C49" s="14" t="s">
        <v>14</v>
      </c>
      <c r="D49" s="28">
        <v>241200</v>
      </c>
      <c r="E49" s="1">
        <v>7</v>
      </c>
    </row>
    <row r="50" spans="1:5" outlineLevel="4" x14ac:dyDescent="0.2">
      <c r="A50" s="25" t="s">
        <v>145</v>
      </c>
      <c r="B50" s="43">
        <v>0</v>
      </c>
      <c r="C50" s="14" t="s">
        <v>14</v>
      </c>
      <c r="D50" s="28">
        <v>500000</v>
      </c>
      <c r="E50" s="1">
        <v>7</v>
      </c>
    </row>
    <row r="51" spans="1:5" outlineLevel="4" x14ac:dyDescent="0.2">
      <c r="A51" s="25" t="s">
        <v>146</v>
      </c>
      <c r="B51" s="43">
        <v>0</v>
      </c>
      <c r="C51" s="14" t="s">
        <v>14</v>
      </c>
      <c r="D51" s="28">
        <v>1834500</v>
      </c>
      <c r="E51" s="1">
        <v>7</v>
      </c>
    </row>
    <row r="52" spans="1:5" outlineLevel="1" x14ac:dyDescent="0.2">
      <c r="A52" s="22" t="s">
        <v>55</v>
      </c>
      <c r="B52" s="42"/>
      <c r="C52" s="17"/>
      <c r="D52" s="30">
        <f>SUMIF(E52:E56,5,D52:D56)</f>
        <v>36800000</v>
      </c>
      <c r="E52" s="1">
        <v>4</v>
      </c>
    </row>
    <row r="53" spans="1:5" ht="69.75" outlineLevel="2" x14ac:dyDescent="0.2">
      <c r="A53" s="23" t="s">
        <v>147</v>
      </c>
      <c r="B53" s="43"/>
      <c r="C53" s="14"/>
      <c r="D53" s="28">
        <f>SUMIF(E53:E54,6,D53:D54)</f>
        <v>30000000</v>
      </c>
      <c r="E53" s="1">
        <v>5</v>
      </c>
    </row>
    <row r="54" spans="1:5" outlineLevel="3" x14ac:dyDescent="0.2">
      <c r="A54" s="24" t="s">
        <v>35</v>
      </c>
      <c r="B54" s="43"/>
      <c r="C54" s="14"/>
      <c r="D54" s="28">
        <f>SUMIF(E54:E55,7,D54:D55)</f>
        <v>30000000</v>
      </c>
      <c r="E54" s="1">
        <v>6</v>
      </c>
    </row>
    <row r="55" spans="1:5" ht="232.5" outlineLevel="4" x14ac:dyDescent="0.2">
      <c r="A55" s="25" t="s">
        <v>148</v>
      </c>
      <c r="B55" s="43">
        <v>1</v>
      </c>
      <c r="C55" s="14" t="s">
        <v>37</v>
      </c>
      <c r="D55" s="28">
        <v>30000000</v>
      </c>
      <c r="E55" s="1">
        <v>7</v>
      </c>
    </row>
    <row r="56" spans="1:5" outlineLevel="2" x14ac:dyDescent="0.2">
      <c r="A56" s="23" t="s">
        <v>149</v>
      </c>
      <c r="B56" s="43"/>
      <c r="C56" s="14"/>
      <c r="D56" s="28">
        <f>SUMIF(E56:E57,6,D56:D57)</f>
        <v>6800000</v>
      </c>
      <c r="E56" s="1">
        <v>5</v>
      </c>
    </row>
    <row r="57" spans="1:5" outlineLevel="3" x14ac:dyDescent="0.2">
      <c r="A57" s="24" t="s">
        <v>35</v>
      </c>
      <c r="B57" s="43"/>
      <c r="C57" s="14"/>
      <c r="D57" s="28">
        <f>SUMIF(E57:E58,7,D57:D58)</f>
        <v>6800000</v>
      </c>
      <c r="E57" s="1">
        <v>6</v>
      </c>
    </row>
    <row r="58" spans="1:5" ht="139.5" outlineLevel="4" x14ac:dyDescent="0.2">
      <c r="A58" s="25" t="s">
        <v>150</v>
      </c>
      <c r="B58" s="43">
        <v>1</v>
      </c>
      <c r="C58" s="14" t="s">
        <v>37</v>
      </c>
      <c r="D58" s="28">
        <v>6800000</v>
      </c>
      <c r="E58" s="1">
        <v>7</v>
      </c>
    </row>
    <row r="59" spans="1:5" x14ac:dyDescent="0.2">
      <c r="A59" s="21" t="s">
        <v>59</v>
      </c>
      <c r="B59" s="42"/>
      <c r="C59" s="17"/>
      <c r="D59" s="30">
        <f>SUMIF(E59:E86,4,D59:D86)</f>
        <v>62509500</v>
      </c>
      <c r="E59" s="1">
        <v>3</v>
      </c>
    </row>
    <row r="60" spans="1:5" ht="46.5" outlineLevel="1" x14ac:dyDescent="0.2">
      <c r="A60" s="22" t="s">
        <v>60</v>
      </c>
      <c r="B60" s="42"/>
      <c r="C60" s="17"/>
      <c r="D60" s="30">
        <f>SUMIF(E60:E64,5,D60:D64)</f>
        <v>41924000</v>
      </c>
      <c r="E60" s="1">
        <v>4</v>
      </c>
    </row>
    <row r="61" spans="1:5" ht="46.5" outlineLevel="2" x14ac:dyDescent="0.2">
      <c r="A61" s="23" t="s">
        <v>151</v>
      </c>
      <c r="B61" s="43"/>
      <c r="C61" s="14"/>
      <c r="D61" s="28">
        <f>SUMIF(E61:E62,6,D61:D62)</f>
        <v>21000000</v>
      </c>
      <c r="E61" s="1">
        <v>5</v>
      </c>
    </row>
    <row r="62" spans="1:5" outlineLevel="3" x14ac:dyDescent="0.2">
      <c r="A62" s="24" t="s">
        <v>35</v>
      </c>
      <c r="B62" s="43"/>
      <c r="C62" s="14"/>
      <c r="D62" s="28">
        <f>SUMIF(E62:E63,7,D62:D63)</f>
        <v>21000000</v>
      </c>
      <c r="E62" s="1">
        <v>6</v>
      </c>
    </row>
    <row r="63" spans="1:5" ht="69.75" outlineLevel="4" x14ac:dyDescent="0.2">
      <c r="A63" s="25" t="s">
        <v>152</v>
      </c>
      <c r="B63" s="43">
        <v>1</v>
      </c>
      <c r="C63" s="14" t="s">
        <v>37</v>
      </c>
      <c r="D63" s="28">
        <v>21000000</v>
      </c>
      <c r="E63" s="1">
        <v>7</v>
      </c>
    </row>
    <row r="64" spans="1:5" ht="46.5" outlineLevel="2" x14ac:dyDescent="0.2">
      <c r="A64" s="23" t="s">
        <v>153</v>
      </c>
      <c r="B64" s="43"/>
      <c r="C64" s="14"/>
      <c r="D64" s="28">
        <f>SUMIF(E64:E65,6,D64:D65)</f>
        <v>20924000</v>
      </c>
      <c r="E64" s="1">
        <v>5</v>
      </c>
    </row>
    <row r="65" spans="1:5" outlineLevel="3" x14ac:dyDescent="0.2">
      <c r="A65" s="24" t="s">
        <v>35</v>
      </c>
      <c r="B65" s="43"/>
      <c r="C65" s="14"/>
      <c r="D65" s="28">
        <f>SUMIF(E65:E66,7,D65:D66)</f>
        <v>20924000</v>
      </c>
      <c r="E65" s="1">
        <v>6</v>
      </c>
    </row>
    <row r="66" spans="1:5" ht="232.5" outlineLevel="4" x14ac:dyDescent="0.2">
      <c r="A66" s="25" t="s">
        <v>154</v>
      </c>
      <c r="B66" s="43">
        <v>1</v>
      </c>
      <c r="C66" s="14" t="s">
        <v>37</v>
      </c>
      <c r="D66" s="28">
        <v>20924000</v>
      </c>
      <c r="E66" s="1">
        <v>7</v>
      </c>
    </row>
    <row r="67" spans="1:5" ht="46.5" outlineLevel="1" x14ac:dyDescent="0.2">
      <c r="A67" s="22" t="s">
        <v>65</v>
      </c>
      <c r="B67" s="42"/>
      <c r="C67" s="17"/>
      <c r="D67" s="30">
        <f>SUMIF(E67:E68,5,D67:D68)</f>
        <v>2707600</v>
      </c>
      <c r="E67" s="1">
        <v>4</v>
      </c>
    </row>
    <row r="68" spans="1:5" outlineLevel="2" x14ac:dyDescent="0.2">
      <c r="A68" s="23" t="s">
        <v>155</v>
      </c>
      <c r="B68" s="43"/>
      <c r="C68" s="14"/>
      <c r="D68" s="28">
        <f>SUMIF(E68:E69,6,D68:D69)</f>
        <v>2707600</v>
      </c>
      <c r="E68" s="1">
        <v>5</v>
      </c>
    </row>
    <row r="69" spans="1:5" outlineLevel="3" x14ac:dyDescent="0.2">
      <c r="A69" s="24" t="s">
        <v>12</v>
      </c>
      <c r="B69" s="43"/>
      <c r="C69" s="14"/>
      <c r="D69" s="28">
        <f>SUMIF(E69:E75,7,D69:D75)</f>
        <v>2707600</v>
      </c>
      <c r="E69" s="1">
        <v>6</v>
      </c>
    </row>
    <row r="70" spans="1:5" outlineLevel="4" x14ac:dyDescent="0.2">
      <c r="A70" s="25" t="s">
        <v>156</v>
      </c>
      <c r="B70" s="43">
        <v>0</v>
      </c>
      <c r="C70" s="14" t="s">
        <v>14</v>
      </c>
      <c r="D70" s="28">
        <v>1007000</v>
      </c>
      <c r="E70" s="1">
        <v>7</v>
      </c>
    </row>
    <row r="71" spans="1:5" outlineLevel="4" x14ac:dyDescent="0.2">
      <c r="A71" s="25" t="s">
        <v>157</v>
      </c>
      <c r="B71" s="43">
        <v>0</v>
      </c>
      <c r="C71" s="14" t="s">
        <v>14</v>
      </c>
      <c r="D71" s="28">
        <v>38400</v>
      </c>
      <c r="E71" s="1">
        <v>7</v>
      </c>
    </row>
    <row r="72" spans="1:5" outlineLevel="4" x14ac:dyDescent="0.2">
      <c r="A72" s="25" t="s">
        <v>158</v>
      </c>
      <c r="B72" s="43">
        <v>0</v>
      </c>
      <c r="C72" s="14" t="s">
        <v>14</v>
      </c>
      <c r="D72" s="28">
        <v>540000</v>
      </c>
      <c r="E72" s="1">
        <v>7</v>
      </c>
    </row>
    <row r="73" spans="1:5" outlineLevel="4" x14ac:dyDescent="0.2">
      <c r="A73" s="25" t="s">
        <v>159</v>
      </c>
      <c r="B73" s="43">
        <v>0</v>
      </c>
      <c r="C73" s="14" t="s">
        <v>14</v>
      </c>
      <c r="D73" s="28">
        <v>520000</v>
      </c>
      <c r="E73" s="1">
        <v>7</v>
      </c>
    </row>
    <row r="74" spans="1:5" outlineLevel="4" x14ac:dyDescent="0.2">
      <c r="A74" s="25" t="s">
        <v>160</v>
      </c>
      <c r="B74" s="43">
        <v>0</v>
      </c>
      <c r="C74" s="14" t="s">
        <v>14</v>
      </c>
      <c r="D74" s="28">
        <v>120000</v>
      </c>
      <c r="E74" s="1">
        <v>7</v>
      </c>
    </row>
    <row r="75" spans="1:5" outlineLevel="4" x14ac:dyDescent="0.2">
      <c r="A75" s="25" t="s">
        <v>161</v>
      </c>
      <c r="B75" s="43">
        <v>0</v>
      </c>
      <c r="C75" s="14" t="s">
        <v>28</v>
      </c>
      <c r="D75" s="28">
        <v>482200</v>
      </c>
      <c r="E75" s="1">
        <v>7</v>
      </c>
    </row>
    <row r="76" spans="1:5" outlineLevel="1" x14ac:dyDescent="0.2">
      <c r="A76" s="22" t="s">
        <v>68</v>
      </c>
      <c r="B76" s="42"/>
      <c r="C76" s="17"/>
      <c r="D76" s="30">
        <f>SUMIF(E76:E82,5,D76:D82)</f>
        <v>13777900</v>
      </c>
      <c r="E76" s="1">
        <v>4</v>
      </c>
    </row>
    <row r="77" spans="1:5" ht="46.5" outlineLevel="2" x14ac:dyDescent="0.2">
      <c r="A77" s="23" t="s">
        <v>162</v>
      </c>
      <c r="B77" s="43"/>
      <c r="C77" s="14"/>
      <c r="D77" s="28">
        <f>SUMIF(E77:E78,6,D77:D78)</f>
        <v>5300000</v>
      </c>
      <c r="E77" s="1">
        <v>5</v>
      </c>
    </row>
    <row r="78" spans="1:5" outlineLevel="3" x14ac:dyDescent="0.2">
      <c r="A78" s="24" t="s">
        <v>12</v>
      </c>
      <c r="B78" s="43"/>
      <c r="C78" s="14"/>
      <c r="D78" s="28">
        <f>SUMIF(E78:E81,7,D78:D81)</f>
        <v>5300000</v>
      </c>
      <c r="E78" s="1">
        <v>6</v>
      </c>
    </row>
    <row r="79" spans="1:5" outlineLevel="4" x14ac:dyDescent="0.2">
      <c r="A79" s="25" t="s">
        <v>163</v>
      </c>
      <c r="B79" s="43">
        <v>0</v>
      </c>
      <c r="C79" s="14" t="s">
        <v>14</v>
      </c>
      <c r="D79" s="28">
        <v>500000</v>
      </c>
      <c r="E79" s="1">
        <v>7</v>
      </c>
    </row>
    <row r="80" spans="1:5" ht="46.5" outlineLevel="4" x14ac:dyDescent="0.2">
      <c r="A80" s="25" t="s">
        <v>164</v>
      </c>
      <c r="B80" s="43">
        <v>0</v>
      </c>
      <c r="C80" s="14" t="s">
        <v>14</v>
      </c>
      <c r="D80" s="28">
        <v>2400000</v>
      </c>
      <c r="E80" s="1">
        <v>7</v>
      </c>
    </row>
    <row r="81" spans="1:5" ht="46.5" outlineLevel="4" x14ac:dyDescent="0.2">
      <c r="A81" s="25" t="s">
        <v>165</v>
      </c>
      <c r="B81" s="43">
        <v>0</v>
      </c>
      <c r="C81" s="14" t="s">
        <v>14</v>
      </c>
      <c r="D81" s="28">
        <v>2400000</v>
      </c>
      <c r="E81" s="1">
        <v>7</v>
      </c>
    </row>
    <row r="82" spans="1:5" outlineLevel="2" x14ac:dyDescent="0.2">
      <c r="A82" s="23" t="s">
        <v>166</v>
      </c>
      <c r="B82" s="43"/>
      <c r="C82" s="14"/>
      <c r="D82" s="28">
        <f>SUMIF(E82:E83,6,D82:D83)</f>
        <v>8477900</v>
      </c>
      <c r="E82" s="1">
        <v>5</v>
      </c>
    </row>
    <row r="83" spans="1:5" outlineLevel="3" x14ac:dyDescent="0.2">
      <c r="A83" s="24" t="s">
        <v>12</v>
      </c>
      <c r="B83" s="43"/>
      <c r="C83" s="14"/>
      <c r="D83" s="28">
        <f>SUMIF(E83:E85,7,D83:D85)</f>
        <v>8477900</v>
      </c>
      <c r="E83" s="1">
        <v>6</v>
      </c>
    </row>
    <row r="84" spans="1:5" ht="46.5" outlineLevel="4" x14ac:dyDescent="0.2">
      <c r="A84" s="25" t="s">
        <v>167</v>
      </c>
      <c r="B84" s="43">
        <v>0</v>
      </c>
      <c r="C84" s="14" t="s">
        <v>14</v>
      </c>
      <c r="D84" s="28">
        <v>3792300</v>
      </c>
      <c r="E84" s="1">
        <v>7</v>
      </c>
    </row>
    <row r="85" spans="1:5" ht="46.5" outlineLevel="4" x14ac:dyDescent="0.2">
      <c r="A85" s="25" t="s">
        <v>168</v>
      </c>
      <c r="B85" s="43">
        <v>0</v>
      </c>
      <c r="C85" s="14" t="s">
        <v>14</v>
      </c>
      <c r="D85" s="28">
        <v>4685600</v>
      </c>
      <c r="E85" s="1">
        <v>7</v>
      </c>
    </row>
    <row r="86" spans="1:5" outlineLevel="1" x14ac:dyDescent="0.2">
      <c r="A86" s="22" t="s">
        <v>76</v>
      </c>
      <c r="B86" s="42"/>
      <c r="C86" s="17"/>
      <c r="D86" s="30">
        <f>SUMIF(E86:E87,5,D86:D87)</f>
        <v>4100000</v>
      </c>
      <c r="E86" s="1">
        <v>4</v>
      </c>
    </row>
    <row r="87" spans="1:5" ht="46.5" outlineLevel="2" x14ac:dyDescent="0.2">
      <c r="A87" s="23" t="s">
        <v>169</v>
      </c>
      <c r="B87" s="43"/>
      <c r="C87" s="14"/>
      <c r="D87" s="28">
        <f>SUMIF(E87:E88,6,D87:D88)</f>
        <v>4100000</v>
      </c>
      <c r="E87" s="1">
        <v>5</v>
      </c>
    </row>
    <row r="88" spans="1:5" outlineLevel="3" x14ac:dyDescent="0.2">
      <c r="A88" s="24" t="s">
        <v>35</v>
      </c>
      <c r="B88" s="43"/>
      <c r="C88" s="14"/>
      <c r="D88" s="28">
        <f>SUMIF(E88:E89,7,D88:D89)</f>
        <v>4100000</v>
      </c>
      <c r="E88" s="1">
        <v>6</v>
      </c>
    </row>
    <row r="89" spans="1:5" outlineLevel="4" x14ac:dyDescent="0.2">
      <c r="A89" s="25" t="s">
        <v>170</v>
      </c>
      <c r="B89" s="43">
        <v>1</v>
      </c>
      <c r="C89" s="14" t="s">
        <v>37</v>
      </c>
      <c r="D89" s="28">
        <v>4100000</v>
      </c>
      <c r="E89" s="1">
        <v>7</v>
      </c>
    </row>
    <row r="90" spans="1:5" x14ac:dyDescent="0.2">
      <c r="A90" s="21" t="s">
        <v>79</v>
      </c>
      <c r="B90" s="42"/>
      <c r="C90" s="17"/>
      <c r="D90" s="30">
        <f>SUMIF(E90:E124,4,D90:D124)</f>
        <v>86308000</v>
      </c>
      <c r="E90" s="1">
        <v>3</v>
      </c>
    </row>
    <row r="91" spans="1:5" outlineLevel="1" x14ac:dyDescent="0.2">
      <c r="A91" s="22" t="s">
        <v>80</v>
      </c>
      <c r="B91" s="42"/>
      <c r="C91" s="17"/>
      <c r="D91" s="30">
        <f>SUMIF(E91:E92,5,D91:D92)</f>
        <v>30000000</v>
      </c>
      <c r="E91" s="1">
        <v>4</v>
      </c>
    </row>
    <row r="92" spans="1:5" outlineLevel="2" x14ac:dyDescent="0.2">
      <c r="A92" s="23" t="s">
        <v>171</v>
      </c>
      <c r="B92" s="43"/>
      <c r="C92" s="14"/>
      <c r="D92" s="28">
        <f>SUMIF(E92:E93,6,D92:D93)</f>
        <v>30000000</v>
      </c>
      <c r="E92" s="1">
        <v>5</v>
      </c>
    </row>
    <row r="93" spans="1:5" outlineLevel="3" x14ac:dyDescent="0.2">
      <c r="A93" s="24" t="s">
        <v>35</v>
      </c>
      <c r="B93" s="43"/>
      <c r="C93" s="14"/>
      <c r="D93" s="28">
        <f>SUMIF(E93:E94,7,D93:D94)</f>
        <v>30000000</v>
      </c>
      <c r="E93" s="1">
        <v>6</v>
      </c>
    </row>
    <row r="94" spans="1:5" ht="69.75" outlineLevel="4" x14ac:dyDescent="0.2">
      <c r="A94" s="25" t="s">
        <v>172</v>
      </c>
      <c r="B94" s="43">
        <v>1</v>
      </c>
      <c r="C94" s="14" t="s">
        <v>37</v>
      </c>
      <c r="D94" s="28">
        <v>30000000</v>
      </c>
      <c r="E94" s="1">
        <v>7</v>
      </c>
    </row>
    <row r="95" spans="1:5" outlineLevel="1" x14ac:dyDescent="0.2">
      <c r="A95" s="22" t="s">
        <v>83</v>
      </c>
      <c r="B95" s="42"/>
      <c r="C95" s="17"/>
      <c r="D95" s="30">
        <f>SUMIF(E95:E114,5,D95:D114)</f>
        <v>33872000</v>
      </c>
      <c r="E95" s="1">
        <v>4</v>
      </c>
    </row>
    <row r="96" spans="1:5" ht="46.5" outlineLevel="2" x14ac:dyDescent="0.2">
      <c r="A96" s="23" t="s">
        <v>173</v>
      </c>
      <c r="B96" s="43"/>
      <c r="C96" s="14"/>
      <c r="D96" s="28">
        <f>SUMIF(E96:E97,6,D96:D97)</f>
        <v>6976000</v>
      </c>
      <c r="E96" s="1">
        <v>5</v>
      </c>
    </row>
    <row r="97" spans="1:5" outlineLevel="3" x14ac:dyDescent="0.2">
      <c r="A97" s="24" t="s">
        <v>35</v>
      </c>
      <c r="B97" s="43"/>
      <c r="C97" s="14"/>
      <c r="D97" s="28">
        <f>SUMIF(E97:E98,7,D97:D98)</f>
        <v>6976000</v>
      </c>
      <c r="E97" s="1">
        <v>6</v>
      </c>
    </row>
    <row r="98" spans="1:5" ht="93" outlineLevel="4" x14ac:dyDescent="0.2">
      <c r="A98" s="25" t="s">
        <v>174</v>
      </c>
      <c r="B98" s="43">
        <v>1</v>
      </c>
      <c r="C98" s="14" t="s">
        <v>37</v>
      </c>
      <c r="D98" s="28">
        <v>6976000</v>
      </c>
      <c r="E98" s="1">
        <v>7</v>
      </c>
    </row>
    <row r="99" spans="1:5" ht="46.5" outlineLevel="2" x14ac:dyDescent="0.2">
      <c r="A99" s="23" t="s">
        <v>175</v>
      </c>
      <c r="B99" s="43"/>
      <c r="C99" s="14"/>
      <c r="D99" s="28">
        <f>SUMIF(E99:E100,6,D99:D100)</f>
        <v>6526000</v>
      </c>
      <c r="E99" s="1">
        <v>5</v>
      </c>
    </row>
    <row r="100" spans="1:5" outlineLevel="3" x14ac:dyDescent="0.2">
      <c r="A100" s="24" t="s">
        <v>35</v>
      </c>
      <c r="B100" s="43"/>
      <c r="C100" s="14"/>
      <c r="D100" s="28">
        <f>SUMIF(E100:E101,7,D100:D101)</f>
        <v>6526000</v>
      </c>
      <c r="E100" s="1">
        <v>6</v>
      </c>
    </row>
    <row r="101" spans="1:5" ht="93" outlineLevel="4" x14ac:dyDescent="0.2">
      <c r="A101" s="25" t="s">
        <v>176</v>
      </c>
      <c r="B101" s="43">
        <v>1</v>
      </c>
      <c r="C101" s="14" t="s">
        <v>37</v>
      </c>
      <c r="D101" s="28">
        <v>6526000</v>
      </c>
      <c r="E101" s="1">
        <v>7</v>
      </c>
    </row>
    <row r="102" spans="1:5" ht="46.5" outlineLevel="2" x14ac:dyDescent="0.2">
      <c r="A102" s="23" t="s">
        <v>177</v>
      </c>
      <c r="B102" s="43"/>
      <c r="C102" s="14"/>
      <c r="D102" s="28">
        <f>SUMIF(E102:E103,6,D102:D103)</f>
        <v>6950000</v>
      </c>
      <c r="E102" s="1">
        <v>5</v>
      </c>
    </row>
    <row r="103" spans="1:5" outlineLevel="3" x14ac:dyDescent="0.2">
      <c r="A103" s="24" t="s">
        <v>35</v>
      </c>
      <c r="B103" s="43"/>
      <c r="C103" s="14"/>
      <c r="D103" s="28">
        <f>SUMIF(E103:E104,7,D103:D104)</f>
        <v>6950000</v>
      </c>
      <c r="E103" s="1">
        <v>6</v>
      </c>
    </row>
    <row r="104" spans="1:5" ht="46.5" outlineLevel="4" x14ac:dyDescent="0.2">
      <c r="A104" s="25" t="s">
        <v>178</v>
      </c>
      <c r="B104" s="43">
        <v>1</v>
      </c>
      <c r="C104" s="14" t="s">
        <v>37</v>
      </c>
      <c r="D104" s="28">
        <v>6950000</v>
      </c>
      <c r="E104" s="1">
        <v>7</v>
      </c>
    </row>
    <row r="105" spans="1:5" ht="46.5" outlineLevel="2" x14ac:dyDescent="0.2">
      <c r="A105" s="23" t="s">
        <v>179</v>
      </c>
      <c r="B105" s="43"/>
      <c r="C105" s="14"/>
      <c r="D105" s="28">
        <f>SUMIF(E105:E106,6,D105:D106)</f>
        <v>2970000</v>
      </c>
      <c r="E105" s="1">
        <v>5</v>
      </c>
    </row>
    <row r="106" spans="1:5" outlineLevel="3" x14ac:dyDescent="0.2">
      <c r="A106" s="24" t="s">
        <v>35</v>
      </c>
      <c r="B106" s="43"/>
      <c r="C106" s="14"/>
      <c r="D106" s="28">
        <f>SUMIF(E106:E107,7,D106:D107)</f>
        <v>2970000</v>
      </c>
      <c r="E106" s="1">
        <v>6</v>
      </c>
    </row>
    <row r="107" spans="1:5" ht="46.5" outlineLevel="4" x14ac:dyDescent="0.2">
      <c r="A107" s="25" t="s">
        <v>180</v>
      </c>
      <c r="B107" s="43">
        <v>1</v>
      </c>
      <c r="C107" s="14" t="s">
        <v>37</v>
      </c>
      <c r="D107" s="28">
        <v>2970000</v>
      </c>
      <c r="E107" s="1">
        <v>7</v>
      </c>
    </row>
    <row r="108" spans="1:5" ht="46.5" outlineLevel="2" x14ac:dyDescent="0.2">
      <c r="A108" s="23" t="s">
        <v>181</v>
      </c>
      <c r="B108" s="43"/>
      <c r="C108" s="14"/>
      <c r="D108" s="28">
        <f>SUMIF(E108:E109,6,D108:D109)</f>
        <v>4500000</v>
      </c>
      <c r="E108" s="1">
        <v>5</v>
      </c>
    </row>
    <row r="109" spans="1:5" outlineLevel="3" x14ac:dyDescent="0.2">
      <c r="A109" s="24" t="s">
        <v>35</v>
      </c>
      <c r="B109" s="43"/>
      <c r="C109" s="14"/>
      <c r="D109" s="28">
        <f>SUMIF(E109:E110,7,D109:D110)</f>
        <v>4500000</v>
      </c>
      <c r="E109" s="1">
        <v>6</v>
      </c>
    </row>
    <row r="110" spans="1:5" ht="93" outlineLevel="4" x14ac:dyDescent="0.2">
      <c r="A110" s="25" t="s">
        <v>182</v>
      </c>
      <c r="B110" s="43">
        <v>1</v>
      </c>
      <c r="C110" s="14" t="s">
        <v>37</v>
      </c>
      <c r="D110" s="28">
        <v>4500000</v>
      </c>
      <c r="E110" s="1">
        <v>7</v>
      </c>
    </row>
    <row r="111" spans="1:5" ht="46.5" outlineLevel="2" x14ac:dyDescent="0.2">
      <c r="A111" s="23" t="s">
        <v>183</v>
      </c>
      <c r="B111" s="43"/>
      <c r="C111" s="14"/>
      <c r="D111" s="28">
        <f>SUMIF(E111:E112,6,D111:D112)</f>
        <v>2980000</v>
      </c>
      <c r="E111" s="1">
        <v>5</v>
      </c>
    </row>
    <row r="112" spans="1:5" outlineLevel="3" x14ac:dyDescent="0.2">
      <c r="A112" s="24" t="s">
        <v>35</v>
      </c>
      <c r="B112" s="43"/>
      <c r="C112" s="14"/>
      <c r="D112" s="28">
        <f>SUMIF(E112:E113,7,D112:D113)</f>
        <v>2980000</v>
      </c>
      <c r="E112" s="1">
        <v>6</v>
      </c>
    </row>
    <row r="113" spans="1:5" ht="162.75" outlineLevel="4" x14ac:dyDescent="0.2">
      <c r="A113" s="25" t="s">
        <v>184</v>
      </c>
      <c r="B113" s="43">
        <v>1</v>
      </c>
      <c r="C113" s="14" t="s">
        <v>37</v>
      </c>
      <c r="D113" s="28">
        <v>2980000</v>
      </c>
      <c r="E113" s="1">
        <v>7</v>
      </c>
    </row>
    <row r="114" spans="1:5" ht="46.5" outlineLevel="2" x14ac:dyDescent="0.2">
      <c r="A114" s="23" t="s">
        <v>185</v>
      </c>
      <c r="B114" s="43"/>
      <c r="C114" s="14"/>
      <c r="D114" s="28">
        <f>SUMIF(E114:E115,6,D114:D115)</f>
        <v>2970000</v>
      </c>
      <c r="E114" s="1">
        <v>5</v>
      </c>
    </row>
    <row r="115" spans="1:5" outlineLevel="3" x14ac:dyDescent="0.2">
      <c r="A115" s="24" t="s">
        <v>35</v>
      </c>
      <c r="B115" s="43"/>
      <c r="C115" s="14"/>
      <c r="D115" s="28">
        <f>SUMIF(E115:E116,7,D115:D116)</f>
        <v>2970000</v>
      </c>
      <c r="E115" s="1">
        <v>6</v>
      </c>
    </row>
    <row r="116" spans="1:5" ht="186" outlineLevel="4" x14ac:dyDescent="0.2">
      <c r="A116" s="25" t="s">
        <v>186</v>
      </c>
      <c r="B116" s="43">
        <v>1</v>
      </c>
      <c r="C116" s="14" t="s">
        <v>37</v>
      </c>
      <c r="D116" s="28">
        <v>2970000</v>
      </c>
      <c r="E116" s="1">
        <v>7</v>
      </c>
    </row>
    <row r="117" spans="1:5" ht="46.5" outlineLevel="1" x14ac:dyDescent="0.2">
      <c r="A117" s="22" t="s">
        <v>98</v>
      </c>
      <c r="B117" s="42"/>
      <c r="C117" s="17"/>
      <c r="D117" s="30">
        <f>SUMIF(E117:E121,5,D117:D121)</f>
        <v>13436000</v>
      </c>
      <c r="E117" s="1">
        <v>4</v>
      </c>
    </row>
    <row r="118" spans="1:5" ht="46.5" outlineLevel="2" x14ac:dyDescent="0.2">
      <c r="A118" s="23" t="s">
        <v>187</v>
      </c>
      <c r="B118" s="43"/>
      <c r="C118" s="14"/>
      <c r="D118" s="28">
        <f>SUMIF(E118:E119,6,D118:D119)</f>
        <v>6801000</v>
      </c>
      <c r="E118" s="1">
        <v>5</v>
      </c>
    </row>
    <row r="119" spans="1:5" outlineLevel="3" x14ac:dyDescent="0.2">
      <c r="A119" s="24" t="s">
        <v>35</v>
      </c>
      <c r="B119" s="43"/>
      <c r="C119" s="14"/>
      <c r="D119" s="28">
        <f>SUMIF(E119:E120,7,D119:D120)</f>
        <v>6801000</v>
      </c>
      <c r="E119" s="1">
        <v>6</v>
      </c>
    </row>
    <row r="120" spans="1:5" ht="93" outlineLevel="4" x14ac:dyDescent="0.2">
      <c r="A120" s="25" t="s">
        <v>188</v>
      </c>
      <c r="B120" s="43">
        <v>1</v>
      </c>
      <c r="C120" s="14" t="s">
        <v>37</v>
      </c>
      <c r="D120" s="28">
        <v>6801000</v>
      </c>
      <c r="E120" s="1">
        <v>7</v>
      </c>
    </row>
    <row r="121" spans="1:5" ht="46.5" outlineLevel="2" x14ac:dyDescent="0.2">
      <c r="A121" s="23" t="s">
        <v>189</v>
      </c>
      <c r="B121" s="43"/>
      <c r="C121" s="14"/>
      <c r="D121" s="28">
        <f>SUMIF(E121:E122,6,D121:D122)</f>
        <v>6635000</v>
      </c>
      <c r="E121" s="1">
        <v>5</v>
      </c>
    </row>
    <row r="122" spans="1:5" outlineLevel="3" x14ac:dyDescent="0.2">
      <c r="A122" s="24" t="s">
        <v>35</v>
      </c>
      <c r="B122" s="43"/>
      <c r="C122" s="14"/>
      <c r="D122" s="28">
        <f>SUMIF(E122:E123,7,D122:D123)</f>
        <v>6635000</v>
      </c>
      <c r="E122" s="1">
        <v>6</v>
      </c>
    </row>
    <row r="123" spans="1:5" ht="93" outlineLevel="4" x14ac:dyDescent="0.2">
      <c r="A123" s="25" t="s">
        <v>190</v>
      </c>
      <c r="B123" s="43">
        <v>1</v>
      </c>
      <c r="C123" s="14" t="s">
        <v>37</v>
      </c>
      <c r="D123" s="28">
        <v>6635000</v>
      </c>
      <c r="E123" s="1">
        <v>7</v>
      </c>
    </row>
    <row r="124" spans="1:5" outlineLevel="1" x14ac:dyDescent="0.2">
      <c r="A124" s="22" t="s">
        <v>103</v>
      </c>
      <c r="B124" s="42"/>
      <c r="C124" s="17"/>
      <c r="D124" s="30">
        <f>SUMIF(E124:E125,5,D124:D125)</f>
        <v>9000000</v>
      </c>
      <c r="E124" s="1">
        <v>4</v>
      </c>
    </row>
    <row r="125" spans="1:5" outlineLevel="2" x14ac:dyDescent="0.2">
      <c r="A125" s="23" t="s">
        <v>191</v>
      </c>
      <c r="B125" s="43"/>
      <c r="C125" s="14"/>
      <c r="D125" s="28">
        <f>SUMIF(E125:E126,6,D125:D126)</f>
        <v>9000000</v>
      </c>
      <c r="E125" s="1">
        <v>5</v>
      </c>
    </row>
    <row r="126" spans="1:5" outlineLevel="3" x14ac:dyDescent="0.2">
      <c r="A126" s="24" t="s">
        <v>105</v>
      </c>
      <c r="B126" s="43"/>
      <c r="C126" s="14"/>
      <c r="D126" s="28">
        <f>SUMIF(E126:E127,7,D126:D127)</f>
        <v>9000000</v>
      </c>
      <c r="E126" s="1">
        <v>6</v>
      </c>
    </row>
    <row r="127" spans="1:5" outlineLevel="4" x14ac:dyDescent="0.2">
      <c r="A127" s="25" t="s">
        <v>191</v>
      </c>
      <c r="B127" s="43">
        <v>0</v>
      </c>
      <c r="C127" s="14" t="s">
        <v>14</v>
      </c>
      <c r="D127" s="28">
        <v>9000000</v>
      </c>
      <c r="E127" s="1">
        <v>7</v>
      </c>
    </row>
    <row r="128" spans="1:5" x14ac:dyDescent="0.2">
      <c r="A128" s="21" t="s">
        <v>107</v>
      </c>
      <c r="B128" s="42"/>
      <c r="C128" s="17"/>
      <c r="D128" s="30">
        <f>SUMIF(E128:E129,4,D128:D129)</f>
        <v>1969000</v>
      </c>
      <c r="E128" s="1">
        <v>3</v>
      </c>
    </row>
    <row r="129" spans="1:5" outlineLevel="1" x14ac:dyDescent="0.2">
      <c r="A129" s="22" t="s">
        <v>108</v>
      </c>
      <c r="B129" s="42"/>
      <c r="C129" s="17"/>
      <c r="D129" s="30">
        <f>SUMIF(E129:E133,5,D129:D133)</f>
        <v>1969000</v>
      </c>
      <c r="E129" s="1">
        <v>4</v>
      </c>
    </row>
    <row r="130" spans="1:5" outlineLevel="2" x14ac:dyDescent="0.2">
      <c r="A130" s="23" t="s">
        <v>192</v>
      </c>
      <c r="B130" s="43"/>
      <c r="C130" s="14"/>
      <c r="D130" s="28">
        <f>SUMIF(E130:E131,6,D130:D131)</f>
        <v>1086700</v>
      </c>
      <c r="E130" s="1">
        <v>5</v>
      </c>
    </row>
    <row r="131" spans="1:5" outlineLevel="3" x14ac:dyDescent="0.2">
      <c r="A131" s="24" t="s">
        <v>12</v>
      </c>
      <c r="B131" s="43"/>
      <c r="C131" s="14"/>
      <c r="D131" s="28">
        <f>SUMIF(E131:E132,7,D131:D132)</f>
        <v>1086700</v>
      </c>
      <c r="E131" s="1">
        <v>6</v>
      </c>
    </row>
    <row r="132" spans="1:5" outlineLevel="4" x14ac:dyDescent="0.2">
      <c r="A132" s="25" t="s">
        <v>193</v>
      </c>
      <c r="B132" s="43">
        <v>0</v>
      </c>
      <c r="C132" s="14" t="s">
        <v>28</v>
      </c>
      <c r="D132" s="28">
        <v>1086700</v>
      </c>
      <c r="E132" s="1">
        <v>7</v>
      </c>
    </row>
    <row r="133" spans="1:5" outlineLevel="2" x14ac:dyDescent="0.2">
      <c r="A133" s="23" t="s">
        <v>194</v>
      </c>
      <c r="B133" s="43"/>
      <c r="C133" s="14"/>
      <c r="D133" s="28">
        <f>SUMIF(E133:E134,6,D133:D134)</f>
        <v>882300</v>
      </c>
      <c r="E133" s="1">
        <v>5</v>
      </c>
    </row>
    <row r="134" spans="1:5" outlineLevel="3" x14ac:dyDescent="0.2">
      <c r="A134" s="24" t="s">
        <v>12</v>
      </c>
      <c r="B134" s="43"/>
      <c r="C134" s="14"/>
      <c r="D134" s="28">
        <f>SUMIF(E134:E138,7,D134:D138)</f>
        <v>882300</v>
      </c>
      <c r="E134" s="1">
        <v>6</v>
      </c>
    </row>
    <row r="135" spans="1:5" outlineLevel="4" x14ac:dyDescent="0.2">
      <c r="A135" s="25" t="s">
        <v>120</v>
      </c>
      <c r="B135" s="43">
        <v>0</v>
      </c>
      <c r="C135" s="14" t="s">
        <v>14</v>
      </c>
      <c r="D135" s="28">
        <v>40300</v>
      </c>
      <c r="E135" s="1">
        <v>7</v>
      </c>
    </row>
    <row r="136" spans="1:5" outlineLevel="4" x14ac:dyDescent="0.2">
      <c r="A136" s="25" t="s">
        <v>121</v>
      </c>
      <c r="B136" s="43">
        <v>0</v>
      </c>
      <c r="C136" s="14" t="s">
        <v>14</v>
      </c>
      <c r="D136" s="28">
        <v>32000</v>
      </c>
      <c r="E136" s="1">
        <v>7</v>
      </c>
    </row>
    <row r="137" spans="1:5" outlineLevel="4" x14ac:dyDescent="0.2">
      <c r="A137" s="25" t="s">
        <v>122</v>
      </c>
      <c r="B137" s="43">
        <v>0</v>
      </c>
      <c r="C137" s="14" t="s">
        <v>14</v>
      </c>
      <c r="D137" s="28">
        <v>10000</v>
      </c>
      <c r="E137" s="1">
        <v>7</v>
      </c>
    </row>
    <row r="138" spans="1:5" outlineLevel="4" x14ac:dyDescent="0.2">
      <c r="A138" s="25" t="s">
        <v>195</v>
      </c>
      <c r="B138" s="43">
        <v>0</v>
      </c>
      <c r="C138" s="14" t="s">
        <v>14</v>
      </c>
      <c r="D138" s="28">
        <v>800000</v>
      </c>
      <c r="E138" s="1">
        <v>7</v>
      </c>
    </row>
    <row r="139" spans="1:5" ht="9.9499999999999993" customHeight="1" x14ac:dyDescent="0.2">
      <c r="A139" s="18"/>
      <c r="B139" s="45"/>
      <c r="C139" s="19"/>
      <c r="D139" s="32"/>
    </row>
  </sheetData>
  <mergeCells count="1">
    <mergeCell ref="B1:C1"/>
  </mergeCells>
  <pageMargins left="0.78740157480314998" right="0.39370078740157499" top="0.59055118110236204" bottom="0.59055118110236204" header="0.511811023622047" footer="0.511811023622047"/>
  <pageSetup paperSize="9" scale="80" orientation="portrait"/>
  <headerFooter alignWithMargins="0">
    <oddHeader>&amp;Rหน้าที่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EA029-0277-473A-A599-DE2003A04966}">
  <sheetPr codeName="Sheet3">
    <outlinePr summaryBelow="0"/>
  </sheetPr>
  <dimension ref="A1:F24"/>
  <sheetViews>
    <sheetView zoomScale="85" workbookViewId="0">
      <selection activeCell="A33" sqref="A33"/>
    </sheetView>
  </sheetViews>
  <sheetFormatPr defaultRowHeight="23.25" outlineLevelRow="1" outlineLevelCol="1" x14ac:dyDescent="0.2"/>
  <cols>
    <col min="1" max="1" width="85.7109375" style="1" customWidth="1"/>
    <col min="2" max="2" width="15.7109375" style="2" hidden="1" customWidth="1" outlineLevel="1"/>
    <col min="3" max="3" width="15.7109375" style="1" hidden="1" customWidth="1" outlineLevel="1"/>
    <col min="4" max="4" width="23.7109375" style="1" customWidth="1" collapsed="1"/>
    <col min="5" max="5" width="0" style="1" hidden="1" customWidth="1"/>
    <col min="6" max="6" width="108.7109375" style="1" hidden="1" customWidth="1"/>
    <col min="7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5" ht="26.25" x14ac:dyDescent="0.2">
      <c r="A1" s="6" t="s">
        <v>1</v>
      </c>
      <c r="B1" s="121" t="s">
        <v>2</v>
      </c>
      <c r="C1" s="122"/>
      <c r="D1" s="6" t="s">
        <v>3</v>
      </c>
    </row>
    <row r="2" spans="1:5" ht="26.25" x14ac:dyDescent="0.2">
      <c r="A2" s="7" t="s">
        <v>4</v>
      </c>
      <c r="B2" s="38" t="s">
        <v>5</v>
      </c>
      <c r="C2" s="33" t="s">
        <v>6</v>
      </c>
      <c r="D2" s="7"/>
    </row>
    <row r="3" spans="1:5" ht="26.25" x14ac:dyDescent="0.2">
      <c r="A3" s="9" t="s">
        <v>7</v>
      </c>
      <c r="B3" s="39"/>
      <c r="C3" s="10"/>
      <c r="D3" s="26">
        <f>SUMIF(E3:E4,2,D3:D4)</f>
        <v>306798200</v>
      </c>
      <c r="E3" s="1">
        <v>1</v>
      </c>
    </row>
    <row r="4" spans="1:5" x14ac:dyDescent="0.2">
      <c r="A4" s="20" t="s">
        <v>8</v>
      </c>
      <c r="B4" s="41"/>
      <c r="C4" s="16"/>
      <c r="D4" s="29">
        <f>SUMIF(E4:E22,3,D4:D22)</f>
        <v>306798200</v>
      </c>
      <c r="E4" s="1">
        <v>2</v>
      </c>
    </row>
    <row r="5" spans="1:5" x14ac:dyDescent="0.2">
      <c r="A5" s="21" t="s">
        <v>9</v>
      </c>
      <c r="B5" s="42"/>
      <c r="C5" s="17"/>
      <c r="D5" s="30">
        <f>SUMIF(E5:E8,5,D5:D8)</f>
        <v>104492700</v>
      </c>
      <c r="E5" s="1">
        <v>3</v>
      </c>
    </row>
    <row r="6" spans="1:5" outlineLevel="1" x14ac:dyDescent="0.2">
      <c r="A6" s="23" t="s">
        <v>196</v>
      </c>
      <c r="B6" s="43"/>
      <c r="C6" s="14"/>
      <c r="D6" s="28">
        <v>1099700</v>
      </c>
      <c r="E6" s="1">
        <v>5</v>
      </c>
    </row>
    <row r="7" spans="1:5" outlineLevel="1" x14ac:dyDescent="0.2">
      <c r="A7" s="23" t="s">
        <v>197</v>
      </c>
      <c r="B7" s="43"/>
      <c r="C7" s="14"/>
      <c r="D7" s="28">
        <v>3393000</v>
      </c>
      <c r="E7" s="1">
        <v>5</v>
      </c>
    </row>
    <row r="8" spans="1:5" outlineLevel="1" x14ac:dyDescent="0.2">
      <c r="A8" s="23" t="s">
        <v>198</v>
      </c>
      <c r="B8" s="43"/>
      <c r="C8" s="14"/>
      <c r="D8" s="28">
        <v>100000000</v>
      </c>
      <c r="E8" s="1">
        <v>5</v>
      </c>
    </row>
    <row r="9" spans="1:5" x14ac:dyDescent="0.2">
      <c r="A9" s="21" t="s">
        <v>40</v>
      </c>
      <c r="B9" s="42"/>
      <c r="C9" s="17"/>
      <c r="D9" s="30">
        <f>SUMIF(E9:E11,5,D9:D11)</f>
        <v>51519000</v>
      </c>
      <c r="E9" s="1">
        <v>3</v>
      </c>
    </row>
    <row r="10" spans="1:5" outlineLevel="1" x14ac:dyDescent="0.2">
      <c r="A10" s="23" t="s">
        <v>199</v>
      </c>
      <c r="B10" s="43"/>
      <c r="C10" s="14"/>
      <c r="D10" s="28">
        <v>14719000</v>
      </c>
      <c r="E10" s="1">
        <v>5</v>
      </c>
    </row>
    <row r="11" spans="1:5" outlineLevel="1" x14ac:dyDescent="0.2">
      <c r="A11" s="23" t="s">
        <v>200</v>
      </c>
      <c r="B11" s="43"/>
      <c r="C11" s="14"/>
      <c r="D11" s="28">
        <v>36800000</v>
      </c>
      <c r="E11" s="1">
        <v>5</v>
      </c>
    </row>
    <row r="12" spans="1:5" x14ac:dyDescent="0.2">
      <c r="A12" s="21" t="s">
        <v>59</v>
      </c>
      <c r="B12" s="42"/>
      <c r="C12" s="17"/>
      <c r="D12" s="30">
        <f>SUMIF(E12:E16,5,D12:D16)</f>
        <v>62509500</v>
      </c>
      <c r="E12" s="1">
        <v>3</v>
      </c>
    </row>
    <row r="13" spans="1:5" outlineLevel="1" x14ac:dyDescent="0.2">
      <c r="A13" s="23" t="s">
        <v>201</v>
      </c>
      <c r="B13" s="43"/>
      <c r="C13" s="14"/>
      <c r="D13" s="28">
        <v>41924000</v>
      </c>
      <c r="E13" s="1">
        <v>5</v>
      </c>
    </row>
    <row r="14" spans="1:5" outlineLevel="1" x14ac:dyDescent="0.2">
      <c r="A14" s="23" t="s">
        <v>202</v>
      </c>
      <c r="B14" s="43"/>
      <c r="C14" s="14"/>
      <c r="D14" s="28">
        <v>2707600</v>
      </c>
      <c r="E14" s="1">
        <v>5</v>
      </c>
    </row>
    <row r="15" spans="1:5" outlineLevel="1" x14ac:dyDescent="0.2">
      <c r="A15" s="23" t="s">
        <v>203</v>
      </c>
      <c r="B15" s="43"/>
      <c r="C15" s="14"/>
      <c r="D15" s="28">
        <v>13777900</v>
      </c>
      <c r="E15" s="1">
        <v>5</v>
      </c>
    </row>
    <row r="16" spans="1:5" outlineLevel="1" x14ac:dyDescent="0.2">
      <c r="A16" s="23" t="s">
        <v>204</v>
      </c>
      <c r="B16" s="43"/>
      <c r="C16" s="14"/>
      <c r="D16" s="28">
        <v>4100000</v>
      </c>
      <c r="E16" s="1">
        <v>5</v>
      </c>
    </row>
    <row r="17" spans="1:5" x14ac:dyDescent="0.2">
      <c r="A17" s="21" t="s">
        <v>79</v>
      </c>
      <c r="B17" s="42"/>
      <c r="C17" s="17"/>
      <c r="D17" s="30">
        <f>SUMIF(E17:E21,5,D17:D21)</f>
        <v>86308000</v>
      </c>
      <c r="E17" s="1">
        <v>3</v>
      </c>
    </row>
    <row r="18" spans="1:5" outlineLevel="1" x14ac:dyDescent="0.2">
      <c r="A18" s="23" t="s">
        <v>205</v>
      </c>
      <c r="B18" s="43"/>
      <c r="C18" s="14"/>
      <c r="D18" s="28">
        <v>30000000</v>
      </c>
      <c r="E18" s="1">
        <v>5</v>
      </c>
    </row>
    <row r="19" spans="1:5" outlineLevel="1" x14ac:dyDescent="0.2">
      <c r="A19" s="23" t="s">
        <v>206</v>
      </c>
      <c r="B19" s="43"/>
      <c r="C19" s="14"/>
      <c r="D19" s="28">
        <v>33872000</v>
      </c>
      <c r="E19" s="1">
        <v>5</v>
      </c>
    </row>
    <row r="20" spans="1:5" outlineLevel="1" x14ac:dyDescent="0.2">
      <c r="A20" s="23" t="s">
        <v>207</v>
      </c>
      <c r="B20" s="43"/>
      <c r="C20" s="14"/>
      <c r="D20" s="28">
        <v>13436000</v>
      </c>
      <c r="E20" s="1">
        <v>5</v>
      </c>
    </row>
    <row r="21" spans="1:5" outlineLevel="1" x14ac:dyDescent="0.2">
      <c r="A21" s="23" t="s">
        <v>208</v>
      </c>
      <c r="B21" s="43"/>
      <c r="C21" s="14"/>
      <c r="D21" s="28">
        <v>9000000</v>
      </c>
      <c r="E21" s="1">
        <v>5</v>
      </c>
    </row>
    <row r="22" spans="1:5" x14ac:dyDescent="0.2">
      <c r="A22" s="21" t="s">
        <v>107</v>
      </c>
      <c r="B22" s="42"/>
      <c r="C22" s="17"/>
      <c r="D22" s="30">
        <f>SUMIF(E22:E23,5,D22:D23)</f>
        <v>1969000</v>
      </c>
      <c r="E22" s="1">
        <v>3</v>
      </c>
    </row>
    <row r="23" spans="1:5" outlineLevel="1" x14ac:dyDescent="0.2">
      <c r="A23" s="23" t="s">
        <v>209</v>
      </c>
      <c r="B23" s="43"/>
      <c r="C23" s="14"/>
      <c r="D23" s="28">
        <v>1969000</v>
      </c>
      <c r="E23" s="1">
        <v>5</v>
      </c>
    </row>
    <row r="24" spans="1:5" ht="9.9499999999999993" customHeight="1" x14ac:dyDescent="0.2">
      <c r="A24" s="18"/>
      <c r="B24" s="44"/>
      <c r="C24" s="19"/>
      <c r="D24" s="32"/>
    </row>
  </sheetData>
  <mergeCells count="1">
    <mergeCell ref="B1:C1"/>
  </mergeCells>
  <pageMargins left="0.78740157480314998" right="0.39370078740157499" top="0.59055118110236204" bottom="0.59055118110236204" header="0.511811023622047" footer="0.511811023622047"/>
  <pageSetup paperSize="9" scale="80" orientation="portrait"/>
  <headerFooter alignWithMargins="0">
    <oddHeader>&amp;Rหน้าที่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22F85-C65D-4729-87F2-36810F5221FE}">
  <sheetPr>
    <outlinePr summaryBelow="0"/>
  </sheetPr>
  <dimension ref="A1:H163"/>
  <sheetViews>
    <sheetView topLeftCell="A10" zoomScale="140" zoomScaleNormal="140" workbookViewId="0">
      <selection activeCell="A63" sqref="A63"/>
    </sheetView>
  </sheetViews>
  <sheetFormatPr defaultRowHeight="23.25" outlineLevelRow="5" outlineLevelCol="1" x14ac:dyDescent="0.2"/>
  <cols>
    <col min="1" max="1" width="69.7109375" style="1" customWidth="1"/>
    <col min="2" max="2" width="15.7109375" style="36" hidden="1" customWidth="1" outlineLevel="1"/>
    <col min="3" max="3" width="2.42578125" style="1" hidden="1" customWidth="1" outlineLevel="1"/>
    <col min="4" max="4" width="14.85546875" style="1" customWidth="1" outlineLevel="1"/>
    <col min="5" max="5" width="19.7109375" style="1" customWidth="1"/>
    <col min="6" max="6" width="0" style="1" hidden="1" customWidth="1"/>
    <col min="7" max="7" width="108.7109375" style="1" hidden="1" customWidth="1"/>
    <col min="8" max="256" width="9.140625" style="1" customWidth="1"/>
    <col min="257" max="257" width="0" style="1" hidden="1" customWidth="1"/>
    <col min="258" max="258" width="85.7109375" style="1" customWidth="1"/>
    <col min="259" max="260" width="0" style="1" hidden="1" customWidth="1"/>
    <col min="261" max="261" width="23.85546875" style="1" customWidth="1"/>
    <col min="262" max="512" width="9.140625" style="1" customWidth="1"/>
    <col min="513" max="513" width="0" style="1" hidden="1" customWidth="1"/>
    <col min="514" max="514" width="85.7109375" style="1" customWidth="1"/>
    <col min="515" max="516" width="0" style="1" hidden="1" customWidth="1"/>
    <col min="517" max="517" width="23.85546875" style="1" customWidth="1"/>
    <col min="518" max="768" width="9.140625" style="1" customWidth="1"/>
    <col min="769" max="769" width="0" style="1" hidden="1" customWidth="1"/>
    <col min="770" max="770" width="85.7109375" style="1" customWidth="1"/>
    <col min="771" max="772" width="0" style="1" hidden="1" customWidth="1"/>
    <col min="773" max="773" width="23.85546875" style="1" customWidth="1"/>
    <col min="774" max="1024" width="9.140625" style="1" customWidth="1"/>
    <col min="1025" max="1025" width="0" style="1" hidden="1" customWidth="1"/>
    <col min="1026" max="1026" width="85.7109375" style="1" customWidth="1"/>
    <col min="1027" max="1028" width="0" style="1" hidden="1" customWidth="1"/>
    <col min="1029" max="1029" width="23.85546875" style="1" customWidth="1"/>
    <col min="1030" max="1280" width="9.140625" style="1" customWidth="1"/>
    <col min="1281" max="1281" width="0" style="1" hidden="1" customWidth="1"/>
    <col min="1282" max="1282" width="85.7109375" style="1" customWidth="1"/>
    <col min="1283" max="1284" width="0" style="1" hidden="1" customWidth="1"/>
    <col min="1285" max="1285" width="23.85546875" style="1" customWidth="1"/>
    <col min="1286" max="1536" width="9.140625" style="1" customWidth="1"/>
    <col min="1537" max="1537" width="0" style="1" hidden="1" customWidth="1"/>
    <col min="1538" max="1538" width="85.7109375" style="1" customWidth="1"/>
    <col min="1539" max="1540" width="0" style="1" hidden="1" customWidth="1"/>
    <col min="1541" max="1541" width="23.85546875" style="1" customWidth="1"/>
    <col min="1542" max="1792" width="9.140625" style="1" customWidth="1"/>
    <col min="1793" max="1793" width="0" style="1" hidden="1" customWidth="1"/>
    <col min="1794" max="1794" width="85.7109375" style="1" customWidth="1"/>
    <col min="1795" max="1796" width="0" style="1" hidden="1" customWidth="1"/>
    <col min="1797" max="1797" width="23.85546875" style="1" customWidth="1"/>
    <col min="1798" max="2048" width="9.140625" style="1" customWidth="1"/>
    <col min="2049" max="2049" width="0" style="1" hidden="1" customWidth="1"/>
    <col min="2050" max="2050" width="85.7109375" style="1" customWidth="1"/>
    <col min="2051" max="2052" width="0" style="1" hidden="1" customWidth="1"/>
    <col min="2053" max="2053" width="23.85546875" style="1" customWidth="1"/>
    <col min="2054" max="2304" width="9.140625" style="1" customWidth="1"/>
    <col min="2305" max="2305" width="0" style="1" hidden="1" customWidth="1"/>
    <col min="2306" max="2306" width="85.7109375" style="1" customWidth="1"/>
    <col min="2307" max="2308" width="0" style="1" hidden="1" customWidth="1"/>
    <col min="2309" max="2309" width="23.85546875" style="1" customWidth="1"/>
    <col min="2310" max="2560" width="9.140625" style="1" customWidth="1"/>
    <col min="2561" max="2561" width="0" style="1" hidden="1" customWidth="1"/>
    <col min="2562" max="2562" width="85.7109375" style="1" customWidth="1"/>
    <col min="2563" max="2564" width="0" style="1" hidden="1" customWidth="1"/>
    <col min="2565" max="2565" width="23.85546875" style="1" customWidth="1"/>
    <col min="2566" max="2816" width="9.140625" style="1" customWidth="1"/>
    <col min="2817" max="2817" width="0" style="1" hidden="1" customWidth="1"/>
    <col min="2818" max="2818" width="85.7109375" style="1" customWidth="1"/>
    <col min="2819" max="2820" width="0" style="1" hidden="1" customWidth="1"/>
    <col min="2821" max="2821" width="23.85546875" style="1" customWidth="1"/>
    <col min="2822" max="3072" width="9.140625" style="1" customWidth="1"/>
    <col min="3073" max="3073" width="0" style="1" hidden="1" customWidth="1"/>
    <col min="3074" max="3074" width="85.7109375" style="1" customWidth="1"/>
    <col min="3075" max="3076" width="0" style="1" hidden="1" customWidth="1"/>
    <col min="3077" max="3077" width="23.85546875" style="1" customWidth="1"/>
    <col min="3078" max="3328" width="9.140625" style="1" customWidth="1"/>
    <col min="3329" max="3329" width="0" style="1" hidden="1" customWidth="1"/>
    <col min="3330" max="3330" width="85.7109375" style="1" customWidth="1"/>
    <col min="3331" max="3332" width="0" style="1" hidden="1" customWidth="1"/>
    <col min="3333" max="3333" width="23.85546875" style="1" customWidth="1"/>
    <col min="3334" max="3584" width="9.140625" style="1" customWidth="1"/>
    <col min="3585" max="3585" width="0" style="1" hidden="1" customWidth="1"/>
    <col min="3586" max="3586" width="85.7109375" style="1" customWidth="1"/>
    <col min="3587" max="3588" width="0" style="1" hidden="1" customWidth="1"/>
    <col min="3589" max="3589" width="23.85546875" style="1" customWidth="1"/>
    <col min="3590" max="3840" width="9.140625" style="1" customWidth="1"/>
    <col min="3841" max="3841" width="0" style="1" hidden="1" customWidth="1"/>
    <col min="3842" max="3842" width="85.7109375" style="1" customWidth="1"/>
    <col min="3843" max="3844" width="0" style="1" hidden="1" customWidth="1"/>
    <col min="3845" max="3845" width="23.85546875" style="1" customWidth="1"/>
    <col min="3846" max="4096" width="9.140625" style="1" customWidth="1"/>
    <col min="4097" max="4097" width="0" style="1" hidden="1" customWidth="1"/>
    <col min="4098" max="4098" width="85.7109375" style="1" customWidth="1"/>
    <col min="4099" max="4100" width="0" style="1" hidden="1" customWidth="1"/>
    <col min="4101" max="4101" width="23.85546875" style="1" customWidth="1"/>
    <col min="4102" max="4352" width="9.140625" style="1" customWidth="1"/>
    <col min="4353" max="4353" width="0" style="1" hidden="1" customWidth="1"/>
    <col min="4354" max="4354" width="85.7109375" style="1" customWidth="1"/>
    <col min="4355" max="4356" width="0" style="1" hidden="1" customWidth="1"/>
    <col min="4357" max="4357" width="23.85546875" style="1" customWidth="1"/>
    <col min="4358" max="4608" width="9.140625" style="1" customWidth="1"/>
    <col min="4609" max="4609" width="0" style="1" hidden="1" customWidth="1"/>
    <col min="4610" max="4610" width="85.7109375" style="1" customWidth="1"/>
    <col min="4611" max="4612" width="0" style="1" hidden="1" customWidth="1"/>
    <col min="4613" max="4613" width="23.85546875" style="1" customWidth="1"/>
    <col min="4614" max="4864" width="9.140625" style="1" customWidth="1"/>
    <col min="4865" max="4865" width="0" style="1" hidden="1" customWidth="1"/>
    <col min="4866" max="4866" width="85.7109375" style="1" customWidth="1"/>
    <col min="4867" max="4868" width="0" style="1" hidden="1" customWidth="1"/>
    <col min="4869" max="4869" width="23.85546875" style="1" customWidth="1"/>
    <col min="4870" max="5120" width="9.140625" style="1" customWidth="1"/>
    <col min="5121" max="5121" width="0" style="1" hidden="1" customWidth="1"/>
    <col min="5122" max="5122" width="85.7109375" style="1" customWidth="1"/>
    <col min="5123" max="5124" width="0" style="1" hidden="1" customWidth="1"/>
    <col min="5125" max="5125" width="23.85546875" style="1" customWidth="1"/>
    <col min="5126" max="5376" width="9.140625" style="1" customWidth="1"/>
    <col min="5377" max="5377" width="0" style="1" hidden="1" customWidth="1"/>
    <col min="5378" max="5378" width="85.7109375" style="1" customWidth="1"/>
    <col min="5379" max="5380" width="0" style="1" hidden="1" customWidth="1"/>
    <col min="5381" max="5381" width="23.85546875" style="1" customWidth="1"/>
    <col min="5382" max="5632" width="9.140625" style="1" customWidth="1"/>
    <col min="5633" max="5633" width="0" style="1" hidden="1" customWidth="1"/>
    <col min="5634" max="5634" width="85.7109375" style="1" customWidth="1"/>
    <col min="5635" max="5636" width="0" style="1" hidden="1" customWidth="1"/>
    <col min="5637" max="5637" width="23.85546875" style="1" customWidth="1"/>
    <col min="5638" max="5888" width="9.140625" style="1" customWidth="1"/>
    <col min="5889" max="5889" width="0" style="1" hidden="1" customWidth="1"/>
    <col min="5890" max="5890" width="85.7109375" style="1" customWidth="1"/>
    <col min="5891" max="5892" width="0" style="1" hidden="1" customWidth="1"/>
    <col min="5893" max="5893" width="23.85546875" style="1" customWidth="1"/>
    <col min="5894" max="6144" width="9.140625" style="1" customWidth="1"/>
    <col min="6145" max="6145" width="0" style="1" hidden="1" customWidth="1"/>
    <col min="6146" max="6146" width="85.7109375" style="1" customWidth="1"/>
    <col min="6147" max="6148" width="0" style="1" hidden="1" customWidth="1"/>
    <col min="6149" max="6149" width="23.85546875" style="1" customWidth="1"/>
    <col min="6150" max="6400" width="9.140625" style="1" customWidth="1"/>
    <col min="6401" max="6401" width="0" style="1" hidden="1" customWidth="1"/>
    <col min="6402" max="6402" width="85.7109375" style="1" customWidth="1"/>
    <col min="6403" max="6404" width="0" style="1" hidden="1" customWidth="1"/>
    <col min="6405" max="6405" width="23.85546875" style="1" customWidth="1"/>
    <col min="6406" max="6656" width="9.140625" style="1" customWidth="1"/>
    <col min="6657" max="6657" width="0" style="1" hidden="1" customWidth="1"/>
    <col min="6658" max="6658" width="85.7109375" style="1" customWidth="1"/>
    <col min="6659" max="6660" width="0" style="1" hidden="1" customWidth="1"/>
    <col min="6661" max="6661" width="23.85546875" style="1" customWidth="1"/>
    <col min="6662" max="6912" width="9.140625" style="1" customWidth="1"/>
    <col min="6913" max="6913" width="0" style="1" hidden="1" customWidth="1"/>
    <col min="6914" max="6914" width="85.7109375" style="1" customWidth="1"/>
    <col min="6915" max="6916" width="0" style="1" hidden="1" customWidth="1"/>
    <col min="6917" max="6917" width="23.85546875" style="1" customWidth="1"/>
    <col min="6918" max="7168" width="9.140625" style="1" customWidth="1"/>
    <col min="7169" max="7169" width="0" style="1" hidden="1" customWidth="1"/>
    <col min="7170" max="7170" width="85.7109375" style="1" customWidth="1"/>
    <col min="7171" max="7172" width="0" style="1" hidden="1" customWidth="1"/>
    <col min="7173" max="7173" width="23.85546875" style="1" customWidth="1"/>
    <col min="7174" max="7424" width="9.140625" style="1" customWidth="1"/>
    <col min="7425" max="7425" width="0" style="1" hidden="1" customWidth="1"/>
    <col min="7426" max="7426" width="85.7109375" style="1" customWidth="1"/>
    <col min="7427" max="7428" width="0" style="1" hidden="1" customWidth="1"/>
    <col min="7429" max="7429" width="23.85546875" style="1" customWidth="1"/>
    <col min="7430" max="7680" width="9.140625" style="1" customWidth="1"/>
    <col min="7681" max="7681" width="0" style="1" hidden="1" customWidth="1"/>
    <col min="7682" max="7682" width="85.7109375" style="1" customWidth="1"/>
    <col min="7683" max="7684" width="0" style="1" hidden="1" customWidth="1"/>
    <col min="7685" max="7685" width="23.85546875" style="1" customWidth="1"/>
    <col min="7686" max="7936" width="9.140625" style="1" customWidth="1"/>
    <col min="7937" max="7937" width="0" style="1" hidden="1" customWidth="1"/>
    <col min="7938" max="7938" width="85.7109375" style="1" customWidth="1"/>
    <col min="7939" max="7940" width="0" style="1" hidden="1" customWidth="1"/>
    <col min="7941" max="7941" width="23.85546875" style="1" customWidth="1"/>
    <col min="7942" max="8192" width="9.140625" style="1" customWidth="1"/>
    <col min="8193" max="8193" width="0" style="1" hidden="1" customWidth="1"/>
    <col min="8194" max="8194" width="85.7109375" style="1" customWidth="1"/>
    <col min="8195" max="8196" width="0" style="1" hidden="1" customWidth="1"/>
    <col min="8197" max="8197" width="23.85546875" style="1" customWidth="1"/>
    <col min="8198" max="8448" width="9.140625" style="1" customWidth="1"/>
    <col min="8449" max="8449" width="0" style="1" hidden="1" customWidth="1"/>
    <col min="8450" max="8450" width="85.7109375" style="1" customWidth="1"/>
    <col min="8451" max="8452" width="0" style="1" hidden="1" customWidth="1"/>
    <col min="8453" max="8453" width="23.85546875" style="1" customWidth="1"/>
    <col min="8454" max="8704" width="9.140625" style="1" customWidth="1"/>
    <col min="8705" max="8705" width="0" style="1" hidden="1" customWidth="1"/>
    <col min="8706" max="8706" width="85.7109375" style="1" customWidth="1"/>
    <col min="8707" max="8708" width="0" style="1" hidden="1" customWidth="1"/>
    <col min="8709" max="8709" width="23.85546875" style="1" customWidth="1"/>
    <col min="8710" max="8960" width="9.140625" style="1" customWidth="1"/>
    <col min="8961" max="8961" width="0" style="1" hidden="1" customWidth="1"/>
    <col min="8962" max="8962" width="85.7109375" style="1" customWidth="1"/>
    <col min="8963" max="8964" width="0" style="1" hidden="1" customWidth="1"/>
    <col min="8965" max="8965" width="23.85546875" style="1" customWidth="1"/>
    <col min="8966" max="9216" width="9.140625" style="1" customWidth="1"/>
    <col min="9217" max="9217" width="0" style="1" hidden="1" customWidth="1"/>
    <col min="9218" max="9218" width="85.7109375" style="1" customWidth="1"/>
    <col min="9219" max="9220" width="0" style="1" hidden="1" customWidth="1"/>
    <col min="9221" max="9221" width="23.85546875" style="1" customWidth="1"/>
    <col min="9222" max="9472" width="9.140625" style="1" customWidth="1"/>
    <col min="9473" max="9473" width="0" style="1" hidden="1" customWidth="1"/>
    <col min="9474" max="9474" width="85.7109375" style="1" customWidth="1"/>
    <col min="9475" max="9476" width="0" style="1" hidden="1" customWidth="1"/>
    <col min="9477" max="9477" width="23.85546875" style="1" customWidth="1"/>
    <col min="9478" max="9728" width="9.140625" style="1" customWidth="1"/>
    <col min="9729" max="9729" width="0" style="1" hidden="1" customWidth="1"/>
    <col min="9730" max="9730" width="85.7109375" style="1" customWidth="1"/>
    <col min="9731" max="9732" width="0" style="1" hidden="1" customWidth="1"/>
    <col min="9733" max="9733" width="23.85546875" style="1" customWidth="1"/>
    <col min="9734" max="9984" width="9.140625" style="1" customWidth="1"/>
    <col min="9985" max="9985" width="0" style="1" hidden="1" customWidth="1"/>
    <col min="9986" max="9986" width="85.7109375" style="1" customWidth="1"/>
    <col min="9987" max="9988" width="0" style="1" hidden="1" customWidth="1"/>
    <col min="9989" max="9989" width="23.85546875" style="1" customWidth="1"/>
    <col min="9990" max="10240" width="9.140625" style="1" customWidth="1"/>
    <col min="10241" max="10241" width="0" style="1" hidden="1" customWidth="1"/>
    <col min="10242" max="10242" width="85.7109375" style="1" customWidth="1"/>
    <col min="10243" max="10244" width="0" style="1" hidden="1" customWidth="1"/>
    <col min="10245" max="10245" width="23.85546875" style="1" customWidth="1"/>
    <col min="10246" max="10496" width="9.140625" style="1" customWidth="1"/>
    <col min="10497" max="10497" width="0" style="1" hidden="1" customWidth="1"/>
    <col min="10498" max="10498" width="85.7109375" style="1" customWidth="1"/>
    <col min="10499" max="10500" width="0" style="1" hidden="1" customWidth="1"/>
    <col min="10501" max="10501" width="23.85546875" style="1" customWidth="1"/>
    <col min="10502" max="10752" width="9.140625" style="1" customWidth="1"/>
    <col min="10753" max="10753" width="0" style="1" hidden="1" customWidth="1"/>
    <col min="10754" max="10754" width="85.7109375" style="1" customWidth="1"/>
    <col min="10755" max="10756" width="0" style="1" hidden="1" customWidth="1"/>
    <col min="10757" max="10757" width="23.85546875" style="1" customWidth="1"/>
    <col min="10758" max="11008" width="9.140625" style="1" customWidth="1"/>
    <col min="11009" max="11009" width="0" style="1" hidden="1" customWidth="1"/>
    <col min="11010" max="11010" width="85.7109375" style="1" customWidth="1"/>
    <col min="11011" max="11012" width="0" style="1" hidden="1" customWidth="1"/>
    <col min="11013" max="11013" width="23.85546875" style="1" customWidth="1"/>
    <col min="11014" max="11264" width="9.140625" style="1" customWidth="1"/>
    <col min="11265" max="11265" width="0" style="1" hidden="1" customWidth="1"/>
    <col min="11266" max="11266" width="85.7109375" style="1" customWidth="1"/>
    <col min="11267" max="11268" width="0" style="1" hidden="1" customWidth="1"/>
    <col min="11269" max="11269" width="23.85546875" style="1" customWidth="1"/>
    <col min="11270" max="11520" width="9.140625" style="1" customWidth="1"/>
    <col min="11521" max="11521" width="0" style="1" hidden="1" customWidth="1"/>
    <col min="11522" max="11522" width="85.7109375" style="1" customWidth="1"/>
    <col min="11523" max="11524" width="0" style="1" hidden="1" customWidth="1"/>
    <col min="11525" max="11525" width="23.85546875" style="1" customWidth="1"/>
    <col min="11526" max="11776" width="9.140625" style="1" customWidth="1"/>
    <col min="11777" max="11777" width="0" style="1" hidden="1" customWidth="1"/>
    <col min="11778" max="11778" width="85.7109375" style="1" customWidth="1"/>
    <col min="11779" max="11780" width="0" style="1" hidden="1" customWidth="1"/>
    <col min="11781" max="11781" width="23.85546875" style="1" customWidth="1"/>
    <col min="11782" max="12032" width="9.140625" style="1" customWidth="1"/>
    <col min="12033" max="12033" width="0" style="1" hidden="1" customWidth="1"/>
    <col min="12034" max="12034" width="85.7109375" style="1" customWidth="1"/>
    <col min="12035" max="12036" width="0" style="1" hidden="1" customWidth="1"/>
    <col min="12037" max="12037" width="23.85546875" style="1" customWidth="1"/>
    <col min="12038" max="12288" width="9.140625" style="1" customWidth="1"/>
    <col min="12289" max="12289" width="0" style="1" hidden="1" customWidth="1"/>
    <col min="12290" max="12290" width="85.7109375" style="1" customWidth="1"/>
    <col min="12291" max="12292" width="0" style="1" hidden="1" customWidth="1"/>
    <col min="12293" max="12293" width="23.85546875" style="1" customWidth="1"/>
    <col min="12294" max="12544" width="9.140625" style="1" customWidth="1"/>
    <col min="12545" max="12545" width="0" style="1" hidden="1" customWidth="1"/>
    <col min="12546" max="12546" width="85.7109375" style="1" customWidth="1"/>
    <col min="12547" max="12548" width="0" style="1" hidden="1" customWidth="1"/>
    <col min="12549" max="12549" width="23.85546875" style="1" customWidth="1"/>
    <col min="12550" max="12800" width="9.140625" style="1" customWidth="1"/>
    <col min="12801" max="12801" width="0" style="1" hidden="1" customWidth="1"/>
    <col min="12802" max="12802" width="85.7109375" style="1" customWidth="1"/>
    <col min="12803" max="12804" width="0" style="1" hidden="1" customWidth="1"/>
    <col min="12805" max="12805" width="23.85546875" style="1" customWidth="1"/>
    <col min="12806" max="13056" width="9.140625" style="1" customWidth="1"/>
    <col min="13057" max="13057" width="0" style="1" hidden="1" customWidth="1"/>
    <col min="13058" max="13058" width="85.7109375" style="1" customWidth="1"/>
    <col min="13059" max="13060" width="0" style="1" hidden="1" customWidth="1"/>
    <col min="13061" max="13061" width="23.85546875" style="1" customWidth="1"/>
    <col min="13062" max="13312" width="9.140625" style="1" customWidth="1"/>
    <col min="13313" max="13313" width="0" style="1" hidden="1" customWidth="1"/>
    <col min="13314" max="13314" width="85.7109375" style="1" customWidth="1"/>
    <col min="13315" max="13316" width="0" style="1" hidden="1" customWidth="1"/>
    <col min="13317" max="13317" width="23.85546875" style="1" customWidth="1"/>
    <col min="13318" max="13568" width="9.140625" style="1" customWidth="1"/>
    <col min="13569" max="13569" width="0" style="1" hidden="1" customWidth="1"/>
    <col min="13570" max="13570" width="85.7109375" style="1" customWidth="1"/>
    <col min="13571" max="13572" width="0" style="1" hidden="1" customWidth="1"/>
    <col min="13573" max="13573" width="23.85546875" style="1" customWidth="1"/>
    <col min="13574" max="13824" width="9.140625" style="1" customWidth="1"/>
    <col min="13825" max="13825" width="0" style="1" hidden="1" customWidth="1"/>
    <col min="13826" max="13826" width="85.7109375" style="1" customWidth="1"/>
    <col min="13827" max="13828" width="0" style="1" hidden="1" customWidth="1"/>
    <col min="13829" max="13829" width="23.85546875" style="1" customWidth="1"/>
    <col min="13830" max="14080" width="9.140625" style="1" customWidth="1"/>
    <col min="14081" max="14081" width="0" style="1" hidden="1" customWidth="1"/>
    <col min="14082" max="14082" width="85.7109375" style="1" customWidth="1"/>
    <col min="14083" max="14084" width="0" style="1" hidden="1" customWidth="1"/>
    <col min="14085" max="14085" width="23.85546875" style="1" customWidth="1"/>
    <col min="14086" max="14336" width="9.140625" style="1" customWidth="1"/>
    <col min="14337" max="14337" width="0" style="1" hidden="1" customWidth="1"/>
    <col min="14338" max="14338" width="85.7109375" style="1" customWidth="1"/>
    <col min="14339" max="14340" width="0" style="1" hidden="1" customWidth="1"/>
    <col min="14341" max="14341" width="23.85546875" style="1" customWidth="1"/>
    <col min="14342" max="14592" width="9.140625" style="1" customWidth="1"/>
    <col min="14593" max="14593" width="0" style="1" hidden="1" customWidth="1"/>
    <col min="14594" max="14594" width="85.7109375" style="1" customWidth="1"/>
    <col min="14595" max="14596" width="0" style="1" hidden="1" customWidth="1"/>
    <col min="14597" max="14597" width="23.85546875" style="1" customWidth="1"/>
    <col min="14598" max="14848" width="9.140625" style="1" customWidth="1"/>
    <col min="14849" max="14849" width="0" style="1" hidden="1" customWidth="1"/>
    <col min="14850" max="14850" width="85.7109375" style="1" customWidth="1"/>
    <col min="14851" max="14852" width="0" style="1" hidden="1" customWidth="1"/>
    <col min="14853" max="14853" width="23.85546875" style="1" customWidth="1"/>
    <col min="14854" max="15104" width="9.140625" style="1" customWidth="1"/>
    <col min="15105" max="15105" width="0" style="1" hidden="1" customWidth="1"/>
    <col min="15106" max="15106" width="85.7109375" style="1" customWidth="1"/>
    <col min="15107" max="15108" width="0" style="1" hidden="1" customWidth="1"/>
    <col min="15109" max="15109" width="23.85546875" style="1" customWidth="1"/>
    <col min="15110" max="15360" width="9.140625" style="1" customWidth="1"/>
    <col min="15361" max="15361" width="0" style="1" hidden="1" customWidth="1"/>
    <col min="15362" max="15362" width="85.7109375" style="1" customWidth="1"/>
    <col min="15363" max="15364" width="0" style="1" hidden="1" customWidth="1"/>
    <col min="15365" max="15365" width="23.85546875" style="1" customWidth="1"/>
    <col min="15366" max="15616" width="9.140625" style="1" customWidth="1"/>
    <col min="15617" max="15617" width="0" style="1" hidden="1" customWidth="1"/>
    <col min="15618" max="15618" width="85.7109375" style="1" customWidth="1"/>
    <col min="15619" max="15620" width="0" style="1" hidden="1" customWidth="1"/>
    <col min="15621" max="15621" width="23.85546875" style="1" customWidth="1"/>
    <col min="15622" max="15872" width="9.140625" style="1" customWidth="1"/>
    <col min="15873" max="15873" width="0" style="1" hidden="1" customWidth="1"/>
    <col min="15874" max="15874" width="85.7109375" style="1" customWidth="1"/>
    <col min="15875" max="15876" width="0" style="1" hidden="1" customWidth="1"/>
    <col min="15877" max="15877" width="23.85546875" style="1" customWidth="1"/>
    <col min="15878" max="16128" width="9.140625" style="1" customWidth="1"/>
    <col min="16129" max="16129" width="0" style="1" hidden="1" customWidth="1"/>
    <col min="16130" max="16130" width="85.7109375" style="1" customWidth="1"/>
    <col min="16131" max="16132" width="0" style="1" hidden="1" customWidth="1"/>
    <col min="16133" max="16133" width="23.85546875" style="1" customWidth="1"/>
    <col min="16134" max="16384" width="9.140625" style="1" customWidth="1"/>
  </cols>
  <sheetData>
    <row r="1" spans="1:8" ht="26.25" x14ac:dyDescent="0.2">
      <c r="A1" s="6" t="s">
        <v>1</v>
      </c>
      <c r="B1" s="121" t="s">
        <v>2</v>
      </c>
      <c r="C1" s="122"/>
      <c r="D1" s="49"/>
      <c r="E1" s="6" t="s">
        <v>3</v>
      </c>
    </row>
    <row r="2" spans="1:8" ht="23.25" customHeight="1" x14ac:dyDescent="0.2">
      <c r="A2" s="7" t="s">
        <v>4</v>
      </c>
      <c r="B2" s="38" t="s">
        <v>5</v>
      </c>
      <c r="C2" s="46" t="s">
        <v>6</v>
      </c>
      <c r="D2" s="50"/>
      <c r="E2" s="7"/>
    </row>
    <row r="3" spans="1:8" ht="26.25" x14ac:dyDescent="0.2">
      <c r="A3" s="9" t="s">
        <v>7</v>
      </c>
      <c r="B3" s="39"/>
      <c r="C3" s="39"/>
      <c r="D3" s="51"/>
      <c r="E3" s="26">
        <f>SUMIF(F3:F4,2,E3:E4)</f>
        <v>306798200</v>
      </c>
      <c r="F3" s="1">
        <v>1</v>
      </c>
    </row>
    <row r="4" spans="1:8" x14ac:dyDescent="0.2">
      <c r="A4" s="20" t="s">
        <v>8</v>
      </c>
      <c r="B4" s="41"/>
      <c r="C4" s="41"/>
      <c r="D4" s="41"/>
      <c r="E4" s="29">
        <f>SUMIF(F4:F141,3,E4:E141)</f>
        <v>306798200</v>
      </c>
      <c r="F4" s="1">
        <v>2</v>
      </c>
    </row>
    <row r="5" spans="1:8" ht="46.5" x14ac:dyDescent="0.2">
      <c r="A5" s="65" t="s">
        <v>9</v>
      </c>
      <c r="B5" s="66"/>
      <c r="C5" s="66"/>
      <c r="D5" s="66"/>
      <c r="E5" s="67">
        <f>SUMIF(F5:F29,4,E5:E29)</f>
        <v>104492700</v>
      </c>
      <c r="F5" s="1">
        <v>3</v>
      </c>
      <c r="H5" s="52" t="s">
        <v>235</v>
      </c>
    </row>
    <row r="6" spans="1:8" ht="46.5" outlineLevel="1" x14ac:dyDescent="0.2">
      <c r="A6" s="75" t="s">
        <v>10</v>
      </c>
      <c r="B6" s="76"/>
      <c r="C6" s="76"/>
      <c r="D6" s="76"/>
      <c r="E6" s="77">
        <f>SUMIF(F6:F7,5,E6:E7)</f>
        <v>1099700</v>
      </c>
      <c r="F6" s="1">
        <v>4</v>
      </c>
    </row>
    <row r="7" spans="1:8" ht="46.5" outlineLevel="2" x14ac:dyDescent="0.2">
      <c r="A7" s="62" t="s">
        <v>11</v>
      </c>
      <c r="B7" s="63"/>
      <c r="C7" s="63"/>
      <c r="D7" s="63" t="s">
        <v>222</v>
      </c>
      <c r="E7" s="64">
        <f>E8</f>
        <v>1099700</v>
      </c>
      <c r="F7" s="1">
        <v>5</v>
      </c>
      <c r="H7" s="47" t="s">
        <v>219</v>
      </c>
    </row>
    <row r="8" spans="1:8" outlineLevel="3" x14ac:dyDescent="0.2">
      <c r="A8" s="24" t="s">
        <v>12</v>
      </c>
      <c r="B8" s="43"/>
      <c r="C8" s="43"/>
      <c r="D8" s="43"/>
      <c r="E8" s="28">
        <f>SUMIF(F8:F13,7,E8:E13)</f>
        <v>1099700</v>
      </c>
      <c r="F8" s="1">
        <v>6</v>
      </c>
    </row>
    <row r="9" spans="1:8" outlineLevel="4" x14ac:dyDescent="0.2">
      <c r="A9" s="25" t="s">
        <v>13</v>
      </c>
      <c r="B9" s="43">
        <v>0</v>
      </c>
      <c r="C9" s="43" t="s">
        <v>14</v>
      </c>
      <c r="D9" s="43"/>
      <c r="E9" s="28">
        <v>80000</v>
      </c>
      <c r="F9" s="1">
        <v>7</v>
      </c>
    </row>
    <row r="10" spans="1:8" outlineLevel="4" x14ac:dyDescent="0.2">
      <c r="A10" s="25" t="s">
        <v>15</v>
      </c>
      <c r="B10" s="43">
        <v>0</v>
      </c>
      <c r="C10" s="43" t="s">
        <v>14</v>
      </c>
      <c r="D10" s="43"/>
      <c r="E10" s="28">
        <v>982200</v>
      </c>
      <c r="F10" s="1">
        <v>7</v>
      </c>
    </row>
    <row r="11" spans="1:8" ht="46.5" outlineLevel="4" x14ac:dyDescent="0.2">
      <c r="A11" s="25" t="s">
        <v>16</v>
      </c>
      <c r="B11" s="43">
        <v>0</v>
      </c>
      <c r="C11" s="43" t="s">
        <v>17</v>
      </c>
      <c r="D11" s="43"/>
      <c r="E11" s="28">
        <v>4800</v>
      </c>
      <c r="F11" s="1">
        <v>7</v>
      </c>
    </row>
    <row r="12" spans="1:8" outlineLevel="4" x14ac:dyDescent="0.2">
      <c r="A12" s="25" t="s">
        <v>18</v>
      </c>
      <c r="B12" s="43">
        <v>0</v>
      </c>
      <c r="C12" s="43" t="s">
        <v>14</v>
      </c>
      <c r="D12" s="43"/>
      <c r="E12" s="28">
        <v>1500</v>
      </c>
      <c r="F12" s="1">
        <v>7</v>
      </c>
    </row>
    <row r="13" spans="1:8" outlineLevel="4" x14ac:dyDescent="0.2">
      <c r="A13" s="25" t="s">
        <v>19</v>
      </c>
      <c r="B13" s="43"/>
      <c r="C13" s="43"/>
      <c r="D13" s="43"/>
      <c r="E13" s="28">
        <f>SUMIF(F13:F14,8,E13:E14)</f>
        <v>31200</v>
      </c>
      <c r="F13" s="1">
        <v>7</v>
      </c>
    </row>
    <row r="14" spans="1:8" outlineLevel="5" x14ac:dyDescent="0.2">
      <c r="A14" s="34" t="s">
        <v>20</v>
      </c>
      <c r="B14" s="43">
        <v>0</v>
      </c>
      <c r="C14" s="43" t="s">
        <v>14</v>
      </c>
      <c r="D14" s="43"/>
      <c r="E14" s="28">
        <v>31200</v>
      </c>
      <c r="F14" s="1">
        <v>8</v>
      </c>
    </row>
    <row r="15" spans="1:8" outlineLevel="1" x14ac:dyDescent="0.2">
      <c r="A15" s="75" t="s">
        <v>21</v>
      </c>
      <c r="B15" s="76"/>
      <c r="C15" s="76"/>
      <c r="D15" s="76"/>
      <c r="E15" s="77">
        <f>SUMIF(F15:F16,5,E15:E16)</f>
        <v>3393000</v>
      </c>
      <c r="F15" s="1">
        <v>4</v>
      </c>
    </row>
    <row r="16" spans="1:8" ht="45.75" customHeight="1" outlineLevel="2" x14ac:dyDescent="0.2">
      <c r="A16" s="62" t="s">
        <v>22</v>
      </c>
      <c r="B16" s="63"/>
      <c r="C16" s="63"/>
      <c r="D16" s="63" t="s">
        <v>223</v>
      </c>
      <c r="E16" s="64">
        <f>SUMIF(F16:F17,6,E16:E17)</f>
        <v>3393000</v>
      </c>
      <c r="F16" s="47">
        <v>5</v>
      </c>
      <c r="G16" s="47"/>
      <c r="H16" s="47" t="s">
        <v>219</v>
      </c>
    </row>
    <row r="17" spans="1:8" outlineLevel="3" x14ac:dyDescent="0.2">
      <c r="A17" s="24" t="s">
        <v>12</v>
      </c>
      <c r="B17" s="43"/>
      <c r="C17" s="43"/>
      <c r="D17" s="43"/>
      <c r="E17" s="28">
        <f>SUMIF(F17:F23,7,E17:E23)</f>
        <v>3393000</v>
      </c>
      <c r="F17" s="1">
        <v>6</v>
      </c>
    </row>
    <row r="18" spans="1:8" outlineLevel="4" x14ac:dyDescent="0.2">
      <c r="A18" s="25" t="s">
        <v>23</v>
      </c>
      <c r="B18" s="43">
        <v>0</v>
      </c>
      <c r="C18" s="43" t="s">
        <v>14</v>
      </c>
      <c r="D18" s="43"/>
      <c r="E18" s="28">
        <v>166800</v>
      </c>
      <c r="F18" s="1">
        <v>7</v>
      </c>
    </row>
    <row r="19" spans="1:8" outlineLevel="4" x14ac:dyDescent="0.2">
      <c r="A19" s="25" t="s">
        <v>19</v>
      </c>
      <c r="B19" s="43"/>
      <c r="C19" s="43"/>
      <c r="D19" s="43"/>
      <c r="E19" s="28">
        <f>SUMIF(F19:F20,8,E19:E20)</f>
        <v>665560</v>
      </c>
      <c r="F19" s="1">
        <v>7</v>
      </c>
    </row>
    <row r="20" spans="1:8" outlineLevel="5" x14ac:dyDescent="0.2">
      <c r="A20" s="34" t="s">
        <v>20</v>
      </c>
      <c r="B20" s="43">
        <v>0</v>
      </c>
      <c r="C20" s="43" t="s">
        <v>14</v>
      </c>
      <c r="D20" s="43"/>
      <c r="E20" s="28">
        <v>665560</v>
      </c>
      <c r="F20" s="1">
        <v>8</v>
      </c>
    </row>
    <row r="21" spans="1:8" outlineLevel="4" x14ac:dyDescent="0.2">
      <c r="A21" s="25" t="s">
        <v>24</v>
      </c>
      <c r="B21" s="43"/>
      <c r="C21" s="43"/>
      <c r="D21" s="43"/>
      <c r="E21" s="28">
        <f>SUMIF(F21:F22,8,E21:E22)</f>
        <v>120940</v>
      </c>
      <c r="F21" s="1">
        <v>7</v>
      </c>
    </row>
    <row r="22" spans="1:8" outlineLevel="5" x14ac:dyDescent="0.2">
      <c r="A22" s="34" t="s">
        <v>25</v>
      </c>
      <c r="B22" s="43">
        <v>0</v>
      </c>
      <c r="C22" s="43" t="s">
        <v>14</v>
      </c>
      <c r="D22" s="43"/>
      <c r="E22" s="28">
        <v>120940</v>
      </c>
      <c r="F22" s="1">
        <v>8</v>
      </c>
    </row>
    <row r="23" spans="1:8" outlineLevel="4" x14ac:dyDescent="0.2">
      <c r="A23" s="25" t="s">
        <v>26</v>
      </c>
      <c r="B23" s="43"/>
      <c r="C23" s="43"/>
      <c r="D23" s="43"/>
      <c r="E23" s="28">
        <f>SUMIF(F23:F28,8,E23:E28)</f>
        <v>2439700</v>
      </c>
      <c r="F23" s="1">
        <v>7</v>
      </c>
    </row>
    <row r="24" spans="1:8" ht="48" customHeight="1" outlineLevel="5" x14ac:dyDescent="0.2">
      <c r="A24" s="34" t="s">
        <v>27</v>
      </c>
      <c r="B24" s="43">
        <v>0</v>
      </c>
      <c r="C24" s="43" t="s">
        <v>28</v>
      </c>
      <c r="D24" s="43"/>
      <c r="E24" s="28">
        <v>1117600</v>
      </c>
      <c r="F24" s="1">
        <v>8</v>
      </c>
    </row>
    <row r="25" spans="1:8" ht="43.5" customHeight="1" outlineLevel="5" x14ac:dyDescent="0.2">
      <c r="A25" s="34" t="s">
        <v>29</v>
      </c>
      <c r="B25" s="43">
        <v>0</v>
      </c>
      <c r="C25" s="43" t="s">
        <v>28</v>
      </c>
      <c r="D25" s="43"/>
      <c r="E25" s="28">
        <v>300700</v>
      </c>
      <c r="F25" s="1">
        <v>8</v>
      </c>
    </row>
    <row r="26" spans="1:8" ht="46.5" outlineLevel="5" x14ac:dyDescent="0.2">
      <c r="A26" s="34" t="s">
        <v>30</v>
      </c>
      <c r="B26" s="43">
        <v>0</v>
      </c>
      <c r="C26" s="43" t="s">
        <v>14</v>
      </c>
      <c r="D26" s="43"/>
      <c r="E26" s="28">
        <v>300000</v>
      </c>
      <c r="F26" s="1">
        <v>8</v>
      </c>
    </row>
    <row r="27" spans="1:8" ht="46.5" outlineLevel="5" x14ac:dyDescent="0.2">
      <c r="A27" s="34" t="s">
        <v>31</v>
      </c>
      <c r="B27" s="43">
        <v>0</v>
      </c>
      <c r="C27" s="43" t="s">
        <v>14</v>
      </c>
      <c r="D27" s="43"/>
      <c r="E27" s="28">
        <v>531400</v>
      </c>
      <c r="F27" s="1">
        <v>8</v>
      </c>
    </row>
    <row r="28" spans="1:8" ht="46.5" outlineLevel="5" x14ac:dyDescent="0.2">
      <c r="A28" s="34" t="s">
        <v>32</v>
      </c>
      <c r="B28" s="43">
        <v>0</v>
      </c>
      <c r="C28" s="43" t="s">
        <v>14</v>
      </c>
      <c r="D28" s="43"/>
      <c r="E28" s="28">
        <v>190000</v>
      </c>
      <c r="F28" s="1">
        <v>8</v>
      </c>
    </row>
    <row r="29" spans="1:8" ht="46.5" outlineLevel="1" x14ac:dyDescent="0.2">
      <c r="A29" s="75" t="s">
        <v>33</v>
      </c>
      <c r="B29" s="76"/>
      <c r="C29" s="76"/>
      <c r="D29" s="76"/>
      <c r="E29" s="77">
        <f>SUMIF(F29:F33,5,E29:E33)</f>
        <v>100000000</v>
      </c>
      <c r="F29" s="1">
        <v>4</v>
      </c>
    </row>
    <row r="30" spans="1:8" ht="69.75" outlineLevel="2" x14ac:dyDescent="0.2">
      <c r="A30" s="59" t="s">
        <v>34</v>
      </c>
      <c r="B30" s="60"/>
      <c r="C30" s="60"/>
      <c r="D30" s="60" t="s">
        <v>224</v>
      </c>
      <c r="E30" s="61">
        <f>E31</f>
        <v>50000000</v>
      </c>
      <c r="F30" s="1">
        <v>5</v>
      </c>
      <c r="H30" s="48" t="s">
        <v>220</v>
      </c>
    </row>
    <row r="31" spans="1:8" outlineLevel="3" x14ac:dyDescent="0.2">
      <c r="A31" s="24" t="s">
        <v>35</v>
      </c>
      <c r="B31" s="43"/>
      <c r="C31" s="43"/>
      <c r="D31" s="43"/>
      <c r="E31" s="28">
        <f>SUMIF(F31:F32,7,E31:E32)</f>
        <v>50000000</v>
      </c>
      <c r="F31" s="1">
        <v>6</v>
      </c>
    </row>
    <row r="32" spans="1:8" ht="69.75" outlineLevel="4" x14ac:dyDescent="0.2">
      <c r="A32" s="25" t="s">
        <v>36</v>
      </c>
      <c r="B32" s="43">
        <v>1</v>
      </c>
      <c r="C32" s="43" t="s">
        <v>37</v>
      </c>
      <c r="D32" s="43"/>
      <c r="E32" s="28">
        <v>50000000</v>
      </c>
      <c r="F32" s="1">
        <v>7</v>
      </c>
    </row>
    <row r="33" spans="1:8" ht="69.75" outlineLevel="2" x14ac:dyDescent="0.2">
      <c r="A33" s="59" t="s">
        <v>38</v>
      </c>
      <c r="B33" s="60"/>
      <c r="C33" s="60"/>
      <c r="D33" s="60" t="s">
        <v>224</v>
      </c>
      <c r="E33" s="61">
        <f>E34</f>
        <v>50000000</v>
      </c>
      <c r="F33" s="1">
        <v>5</v>
      </c>
      <c r="H33" s="48" t="s">
        <v>220</v>
      </c>
    </row>
    <row r="34" spans="1:8" outlineLevel="3" x14ac:dyDescent="0.2">
      <c r="A34" s="24" t="s">
        <v>35</v>
      </c>
      <c r="B34" s="43"/>
      <c r="C34" s="43"/>
      <c r="D34" s="43"/>
      <c r="E34" s="28">
        <f>SUMIF(F34:F35,7,E34:E35)</f>
        <v>50000000</v>
      </c>
      <c r="F34" s="1">
        <v>6</v>
      </c>
    </row>
    <row r="35" spans="1:8" ht="116.25" outlineLevel="4" x14ac:dyDescent="0.2">
      <c r="A35" s="25" t="s">
        <v>39</v>
      </c>
      <c r="B35" s="43">
        <v>1</v>
      </c>
      <c r="C35" s="43" t="s">
        <v>37</v>
      </c>
      <c r="D35" s="43"/>
      <c r="E35" s="28">
        <v>50000000</v>
      </c>
      <c r="F35" s="1">
        <v>7</v>
      </c>
    </row>
    <row r="36" spans="1:8" x14ac:dyDescent="0.2">
      <c r="A36" s="65" t="s">
        <v>40</v>
      </c>
      <c r="B36" s="66"/>
      <c r="C36" s="66"/>
      <c r="D36" s="66"/>
      <c r="E36" s="67">
        <f>SUMIF(F36:F60,4,E36:E60)</f>
        <v>51519000</v>
      </c>
      <c r="F36" s="1">
        <v>3</v>
      </c>
      <c r="H36" s="52" t="s">
        <v>236</v>
      </c>
    </row>
    <row r="37" spans="1:8" ht="46.5" outlineLevel="1" x14ac:dyDescent="0.2">
      <c r="A37" s="75" t="s">
        <v>41</v>
      </c>
      <c r="B37" s="76"/>
      <c r="C37" s="76"/>
      <c r="D37" s="76"/>
      <c r="E37" s="77">
        <f>SUMIF(F37:F45,5,E37:E45)</f>
        <v>14719000</v>
      </c>
      <c r="F37" s="1">
        <v>4</v>
      </c>
    </row>
    <row r="38" spans="1:8" ht="69.75" outlineLevel="2" x14ac:dyDescent="0.2">
      <c r="A38" s="62" t="s">
        <v>42</v>
      </c>
      <c r="B38" s="63"/>
      <c r="C38" s="63"/>
      <c r="D38" s="63" t="s">
        <v>225</v>
      </c>
      <c r="E38" s="64">
        <f>SUMIF(F38:F39,6,E38:E39)</f>
        <v>5794000</v>
      </c>
      <c r="F38" s="47">
        <v>5</v>
      </c>
      <c r="G38" s="47"/>
      <c r="H38" s="47" t="s">
        <v>219</v>
      </c>
    </row>
    <row r="39" spans="1:8" outlineLevel="3" x14ac:dyDescent="0.2">
      <c r="A39" s="24" t="s">
        <v>12</v>
      </c>
      <c r="B39" s="43"/>
      <c r="C39" s="43"/>
      <c r="D39" s="43"/>
      <c r="E39" s="28">
        <f>SUMIF(F39:F41,7,E39:E41)</f>
        <v>5794000</v>
      </c>
      <c r="F39" s="1">
        <v>6</v>
      </c>
    </row>
    <row r="40" spans="1:8" outlineLevel="4" x14ac:dyDescent="0.2">
      <c r="A40" s="25" t="s">
        <v>18</v>
      </c>
      <c r="B40" s="43">
        <v>0</v>
      </c>
      <c r="C40" s="43" t="s">
        <v>14</v>
      </c>
      <c r="D40" s="43"/>
      <c r="E40" s="28">
        <v>780000</v>
      </c>
      <c r="F40" s="1">
        <v>7</v>
      </c>
    </row>
    <row r="41" spans="1:8" outlineLevel="4" x14ac:dyDescent="0.2">
      <c r="A41" s="25" t="s">
        <v>26</v>
      </c>
      <c r="B41" s="43"/>
      <c r="C41" s="43"/>
      <c r="D41" s="43"/>
      <c r="E41" s="28">
        <f>SUMIF(F41:F44,8,E41:E44)</f>
        <v>5014000</v>
      </c>
      <c r="F41" s="1">
        <v>7</v>
      </c>
    </row>
    <row r="42" spans="1:8" ht="24.75" customHeight="1" outlineLevel="5" x14ac:dyDescent="0.2">
      <c r="A42" s="34" t="s">
        <v>43</v>
      </c>
      <c r="B42" s="43">
        <v>0</v>
      </c>
      <c r="C42" s="43" t="s">
        <v>28</v>
      </c>
      <c r="D42" s="43"/>
      <c r="E42" s="28">
        <v>1633000</v>
      </c>
      <c r="F42" s="1">
        <v>8</v>
      </c>
    </row>
    <row r="43" spans="1:8" ht="25.5" customHeight="1" outlineLevel="5" x14ac:dyDescent="0.2">
      <c r="A43" s="34" t="s">
        <v>44</v>
      </c>
      <c r="B43" s="43">
        <v>0</v>
      </c>
      <c r="C43" s="43" t="s">
        <v>28</v>
      </c>
      <c r="D43" s="43"/>
      <c r="E43" s="28">
        <v>1600000</v>
      </c>
      <c r="F43" s="1">
        <v>8</v>
      </c>
    </row>
    <row r="44" spans="1:8" ht="48.75" customHeight="1" outlineLevel="5" x14ac:dyDescent="0.2">
      <c r="A44" s="34" t="s">
        <v>45</v>
      </c>
      <c r="B44" s="43">
        <v>0</v>
      </c>
      <c r="C44" s="43" t="s">
        <v>28</v>
      </c>
      <c r="D44" s="43"/>
      <c r="E44" s="28">
        <v>1781000</v>
      </c>
      <c r="F44" s="1">
        <v>8</v>
      </c>
    </row>
    <row r="45" spans="1:8" ht="69.75" outlineLevel="2" x14ac:dyDescent="0.2">
      <c r="A45" s="62" t="s">
        <v>46</v>
      </c>
      <c r="B45" s="63"/>
      <c r="C45" s="63"/>
      <c r="D45" s="63" t="s">
        <v>226</v>
      </c>
      <c r="E45" s="64">
        <f>SUMIF(F45:F46,6,E45:E46)</f>
        <v>8925000</v>
      </c>
      <c r="F45" s="1">
        <v>5</v>
      </c>
      <c r="H45" s="47" t="s">
        <v>219</v>
      </c>
    </row>
    <row r="46" spans="1:8" outlineLevel="3" x14ac:dyDescent="0.2">
      <c r="A46" s="24" t="s">
        <v>12</v>
      </c>
      <c r="B46" s="43"/>
      <c r="C46" s="43"/>
      <c r="D46" s="43"/>
      <c r="E46" s="28">
        <f>SUMIF(F46:F52,7,E46:E52)</f>
        <v>8925000</v>
      </c>
      <c r="F46" s="1">
        <v>6</v>
      </c>
    </row>
    <row r="47" spans="1:8" outlineLevel="4" x14ac:dyDescent="0.2">
      <c r="A47" s="25" t="s">
        <v>23</v>
      </c>
      <c r="B47" s="43">
        <v>0</v>
      </c>
      <c r="C47" s="43" t="s">
        <v>14</v>
      </c>
      <c r="D47" s="43"/>
      <c r="E47" s="28">
        <v>26400</v>
      </c>
      <c r="F47" s="1">
        <v>7</v>
      </c>
    </row>
    <row r="48" spans="1:8" outlineLevel="4" x14ac:dyDescent="0.2">
      <c r="A48" s="25" t="s">
        <v>19</v>
      </c>
      <c r="B48" s="43"/>
      <c r="C48" s="43"/>
      <c r="D48" s="43"/>
      <c r="E48" s="28">
        <f>SUMIF(F48:F49,8,E48:E49)</f>
        <v>680000</v>
      </c>
      <c r="F48" s="1">
        <v>7</v>
      </c>
    </row>
    <row r="49" spans="1:8" outlineLevel="5" x14ac:dyDescent="0.2">
      <c r="A49" s="34" t="s">
        <v>20</v>
      </c>
      <c r="B49" s="43">
        <v>0</v>
      </c>
      <c r="C49" s="43" t="s">
        <v>14</v>
      </c>
      <c r="D49" s="43"/>
      <c r="E49" s="28">
        <v>680000</v>
      </c>
      <c r="F49" s="1">
        <v>8</v>
      </c>
    </row>
    <row r="50" spans="1:8" outlineLevel="4" x14ac:dyDescent="0.2">
      <c r="A50" s="25" t="s">
        <v>24</v>
      </c>
      <c r="B50" s="43"/>
      <c r="C50" s="43"/>
      <c r="D50" s="43"/>
      <c r="E50" s="28">
        <f>SUMIF(F50:F51,8,E50:E51)</f>
        <v>450000</v>
      </c>
      <c r="F50" s="1">
        <v>7</v>
      </c>
    </row>
    <row r="51" spans="1:8" outlineLevel="5" x14ac:dyDescent="0.2">
      <c r="A51" s="34" t="s">
        <v>47</v>
      </c>
      <c r="B51" s="43">
        <v>0</v>
      </c>
      <c r="C51" s="43" t="s">
        <v>14</v>
      </c>
      <c r="D51" s="43"/>
      <c r="E51" s="28">
        <v>450000</v>
      </c>
      <c r="F51" s="1">
        <v>8</v>
      </c>
    </row>
    <row r="52" spans="1:8" outlineLevel="4" x14ac:dyDescent="0.2">
      <c r="A52" s="25" t="s">
        <v>26</v>
      </c>
      <c r="B52" s="43"/>
      <c r="C52" s="43"/>
      <c r="D52" s="43"/>
      <c r="E52" s="28">
        <f>SUMIF(F52:F59,8,E52:E59)</f>
        <v>7768600</v>
      </c>
      <c r="F52" s="1">
        <v>7</v>
      </c>
    </row>
    <row r="53" spans="1:8" outlineLevel="5" x14ac:dyDescent="0.2">
      <c r="A53" s="34" t="s">
        <v>48</v>
      </c>
      <c r="B53" s="43">
        <v>0</v>
      </c>
      <c r="C53" s="43" t="s">
        <v>14</v>
      </c>
      <c r="D53" s="43"/>
      <c r="E53" s="28">
        <v>12900</v>
      </c>
      <c r="F53" s="1">
        <v>8</v>
      </c>
    </row>
    <row r="54" spans="1:8" ht="46.5" outlineLevel="5" x14ac:dyDescent="0.2">
      <c r="A54" s="34" t="s">
        <v>49</v>
      </c>
      <c r="B54" s="43">
        <v>0</v>
      </c>
      <c r="C54" s="43" t="s">
        <v>14</v>
      </c>
      <c r="D54" s="43"/>
      <c r="E54" s="28">
        <v>1000000</v>
      </c>
      <c r="F54" s="1">
        <v>8</v>
      </c>
    </row>
    <row r="55" spans="1:8" ht="46.5" outlineLevel="5" x14ac:dyDescent="0.2">
      <c r="A55" s="34" t="s">
        <v>50</v>
      </c>
      <c r="B55" s="43">
        <v>0</v>
      </c>
      <c r="C55" s="43" t="s">
        <v>14</v>
      </c>
      <c r="D55" s="43"/>
      <c r="E55" s="28">
        <v>2250000</v>
      </c>
      <c r="F55" s="1">
        <v>8</v>
      </c>
    </row>
    <row r="56" spans="1:8" outlineLevel="5" x14ac:dyDescent="0.2">
      <c r="A56" s="34" t="s">
        <v>51</v>
      </c>
      <c r="B56" s="43">
        <v>0</v>
      </c>
      <c r="C56" s="43" t="s">
        <v>14</v>
      </c>
      <c r="D56" s="43"/>
      <c r="E56" s="28">
        <v>1930000</v>
      </c>
      <c r="F56" s="1">
        <v>8</v>
      </c>
    </row>
    <row r="57" spans="1:8" ht="46.5" outlineLevel="5" x14ac:dyDescent="0.2">
      <c r="A57" s="34" t="s">
        <v>52</v>
      </c>
      <c r="B57" s="43">
        <v>0</v>
      </c>
      <c r="C57" s="43" t="s">
        <v>14</v>
      </c>
      <c r="D57" s="43"/>
      <c r="E57" s="28">
        <v>241200</v>
      </c>
      <c r="F57" s="1">
        <v>8</v>
      </c>
    </row>
    <row r="58" spans="1:8" ht="46.5" outlineLevel="5" x14ac:dyDescent="0.2">
      <c r="A58" s="34" t="s">
        <v>53</v>
      </c>
      <c r="B58" s="43">
        <v>0</v>
      </c>
      <c r="C58" s="43" t="s">
        <v>14</v>
      </c>
      <c r="D58" s="43"/>
      <c r="E58" s="28">
        <v>500000</v>
      </c>
      <c r="F58" s="1">
        <v>8</v>
      </c>
    </row>
    <row r="59" spans="1:8" ht="46.5" outlineLevel="5" x14ac:dyDescent="0.2">
      <c r="A59" s="34" t="s">
        <v>271</v>
      </c>
      <c r="B59" s="43">
        <v>0</v>
      </c>
      <c r="C59" s="43" t="s">
        <v>14</v>
      </c>
      <c r="D59" s="43"/>
      <c r="E59" s="28">
        <v>1834500</v>
      </c>
      <c r="F59" s="1">
        <v>8</v>
      </c>
    </row>
    <row r="60" spans="1:8" outlineLevel="1" x14ac:dyDescent="0.2">
      <c r="A60" s="75" t="s">
        <v>55</v>
      </c>
      <c r="B60" s="76"/>
      <c r="C60" s="76"/>
      <c r="D60" s="76"/>
      <c r="E60" s="77">
        <f>SUMIF(F60:F64,5,E60:E64)</f>
        <v>36800000</v>
      </c>
      <c r="F60" s="1">
        <v>4</v>
      </c>
    </row>
    <row r="61" spans="1:8" ht="50.25" customHeight="1" outlineLevel="2" x14ac:dyDescent="0.2">
      <c r="A61" s="59" t="s">
        <v>227</v>
      </c>
      <c r="B61" s="60"/>
      <c r="C61" s="60"/>
      <c r="D61" s="60" t="s">
        <v>228</v>
      </c>
      <c r="E61" s="61">
        <f>SUMIF(F61:F62,6,E61:E62)</f>
        <v>30000000</v>
      </c>
      <c r="F61" s="1">
        <v>5</v>
      </c>
      <c r="H61" s="48" t="s">
        <v>220</v>
      </c>
    </row>
    <row r="62" spans="1:8" outlineLevel="3" x14ac:dyDescent="0.2">
      <c r="A62" s="24" t="s">
        <v>35</v>
      </c>
      <c r="B62" s="43"/>
      <c r="C62" s="43"/>
      <c r="D62" s="43"/>
      <c r="E62" s="28">
        <f>SUMIF(F62:F63,7,E62:E63)</f>
        <v>30000000</v>
      </c>
      <c r="F62" s="1">
        <v>6</v>
      </c>
    </row>
    <row r="63" spans="1:8" ht="279" outlineLevel="4" x14ac:dyDescent="0.2">
      <c r="A63" s="25" t="s">
        <v>56</v>
      </c>
      <c r="B63" s="43">
        <v>1</v>
      </c>
      <c r="C63" s="43" t="s">
        <v>37</v>
      </c>
      <c r="D63" s="43"/>
      <c r="E63" s="28">
        <v>30000000</v>
      </c>
      <c r="F63" s="1">
        <v>7</v>
      </c>
    </row>
    <row r="64" spans="1:8" ht="46.5" outlineLevel="2" x14ac:dyDescent="0.2">
      <c r="A64" s="59" t="s">
        <v>57</v>
      </c>
      <c r="B64" s="60"/>
      <c r="C64" s="60"/>
      <c r="D64" s="60" t="s">
        <v>229</v>
      </c>
      <c r="E64" s="61">
        <f>SUMIF(F64:F65,6,E64:E65)</f>
        <v>6800000</v>
      </c>
      <c r="F64" s="1">
        <v>5</v>
      </c>
      <c r="H64" s="48" t="s">
        <v>220</v>
      </c>
    </row>
    <row r="65" spans="1:8" outlineLevel="3" x14ac:dyDescent="0.2">
      <c r="A65" s="24" t="s">
        <v>35</v>
      </c>
      <c r="B65" s="43"/>
      <c r="C65" s="43"/>
      <c r="D65" s="43"/>
      <c r="E65" s="28">
        <f>SUMIF(F65:F66,7,E65:E66)</f>
        <v>6800000</v>
      </c>
      <c r="F65" s="1">
        <v>6</v>
      </c>
    </row>
    <row r="66" spans="1:8" ht="162.75" outlineLevel="4" x14ac:dyDescent="0.2">
      <c r="A66" s="25" t="s">
        <v>58</v>
      </c>
      <c r="B66" s="43">
        <v>1</v>
      </c>
      <c r="C66" s="43" t="s">
        <v>37</v>
      </c>
      <c r="D66" s="43"/>
      <c r="E66" s="28">
        <v>6800000</v>
      </c>
      <c r="F66" s="1">
        <v>7</v>
      </c>
    </row>
    <row r="67" spans="1:8" ht="46.5" x14ac:dyDescent="0.2">
      <c r="A67" s="65" t="s">
        <v>59</v>
      </c>
      <c r="B67" s="66"/>
      <c r="C67" s="66"/>
      <c r="D67" s="66"/>
      <c r="E67" s="67">
        <f>SUMIF(F67:F99,4,E67:E99)</f>
        <v>62509500</v>
      </c>
      <c r="F67" s="68">
        <v>3</v>
      </c>
      <c r="G67" s="68"/>
      <c r="H67" s="52" t="s">
        <v>237</v>
      </c>
    </row>
    <row r="68" spans="1:8" ht="46.5" outlineLevel="1" x14ac:dyDescent="0.2">
      <c r="A68" s="75" t="s">
        <v>60</v>
      </c>
      <c r="B68" s="76"/>
      <c r="C68" s="76"/>
      <c r="D68" s="76"/>
      <c r="E68" s="77">
        <f>SUMIF(F68:F72,5,E68:E72)</f>
        <v>41924000</v>
      </c>
      <c r="F68" s="1">
        <v>4</v>
      </c>
    </row>
    <row r="69" spans="1:8" ht="48.75" customHeight="1" outlineLevel="2" x14ac:dyDescent="0.2">
      <c r="A69" s="59" t="s">
        <v>61</v>
      </c>
      <c r="B69" s="60"/>
      <c r="C69" s="60"/>
      <c r="D69" s="60" t="s">
        <v>228</v>
      </c>
      <c r="E69" s="61">
        <f>SUMIF(F69:F70,6,E69:E70)</f>
        <v>21000000</v>
      </c>
      <c r="F69" s="1">
        <v>5</v>
      </c>
      <c r="H69" s="48" t="s">
        <v>220</v>
      </c>
    </row>
    <row r="70" spans="1:8" outlineLevel="3" x14ac:dyDescent="0.2">
      <c r="A70" s="24" t="s">
        <v>35</v>
      </c>
      <c r="B70" s="43"/>
      <c r="C70" s="43"/>
      <c r="D70" s="43"/>
      <c r="E70" s="28">
        <f>SUMIF(F70:F71,7,E70:E71)</f>
        <v>21000000</v>
      </c>
      <c r="F70" s="1">
        <v>6</v>
      </c>
    </row>
    <row r="71" spans="1:8" ht="52.5" customHeight="1" outlineLevel="4" x14ac:dyDescent="0.2">
      <c r="A71" s="25" t="s">
        <v>62</v>
      </c>
      <c r="B71" s="43">
        <v>1</v>
      </c>
      <c r="C71" s="43" t="s">
        <v>37</v>
      </c>
      <c r="D71" s="43"/>
      <c r="E71" s="28">
        <v>21000000</v>
      </c>
      <c r="F71" s="1">
        <v>7</v>
      </c>
    </row>
    <row r="72" spans="1:8" ht="45.75" customHeight="1" outlineLevel="2" x14ac:dyDescent="0.2">
      <c r="A72" s="59" t="s">
        <v>63</v>
      </c>
      <c r="B72" s="60"/>
      <c r="C72" s="60"/>
      <c r="D72" s="60" t="s">
        <v>228</v>
      </c>
      <c r="E72" s="61">
        <f>SUMIF(F72:F73,6,E72:E73)</f>
        <v>20924000</v>
      </c>
      <c r="F72" s="1">
        <v>5</v>
      </c>
      <c r="H72" s="48" t="s">
        <v>220</v>
      </c>
    </row>
    <row r="73" spans="1:8" outlineLevel="3" x14ac:dyDescent="0.2">
      <c r="A73" s="24" t="s">
        <v>35</v>
      </c>
      <c r="B73" s="43"/>
      <c r="C73" s="43"/>
      <c r="D73" s="43"/>
      <c r="E73" s="28">
        <f>SUMIF(F73:F74,7,E73:E74)</f>
        <v>20924000</v>
      </c>
      <c r="F73" s="1">
        <v>6</v>
      </c>
    </row>
    <row r="74" spans="1:8" ht="255.75" outlineLevel="4" x14ac:dyDescent="0.2">
      <c r="A74" s="25" t="s">
        <v>64</v>
      </c>
      <c r="B74" s="43">
        <v>1</v>
      </c>
      <c r="C74" s="43" t="s">
        <v>37</v>
      </c>
      <c r="D74" s="43"/>
      <c r="E74" s="28">
        <v>20924000</v>
      </c>
      <c r="F74" s="1">
        <v>7</v>
      </c>
    </row>
    <row r="75" spans="1:8" ht="46.5" outlineLevel="1" x14ac:dyDescent="0.2">
      <c r="A75" s="75" t="s">
        <v>65</v>
      </c>
      <c r="B75" s="76"/>
      <c r="C75" s="76"/>
      <c r="D75" s="76"/>
      <c r="E75" s="77">
        <f>SUMIF(F75:F76,5,E75:E76)</f>
        <v>2707600</v>
      </c>
      <c r="F75" s="1">
        <v>4</v>
      </c>
    </row>
    <row r="76" spans="1:8" ht="116.25" outlineLevel="2" x14ac:dyDescent="0.2">
      <c r="A76" s="62" t="s">
        <v>66</v>
      </c>
      <c r="B76" s="63"/>
      <c r="C76" s="63"/>
      <c r="D76" s="63" t="s">
        <v>230</v>
      </c>
      <c r="E76" s="64">
        <f>SUMIF(F76:F77,6,E76:E77)</f>
        <v>2707600</v>
      </c>
      <c r="F76" s="47">
        <v>5</v>
      </c>
      <c r="G76" s="47"/>
      <c r="H76" s="47" t="s">
        <v>219</v>
      </c>
    </row>
    <row r="77" spans="1:8" outlineLevel="3" x14ac:dyDescent="0.2">
      <c r="A77" s="24" t="s">
        <v>12</v>
      </c>
      <c r="B77" s="43"/>
      <c r="C77" s="43"/>
      <c r="D77" s="43"/>
      <c r="E77" s="28">
        <f>SUMIF(F77:F85,7,E77:E85)</f>
        <v>2707600</v>
      </c>
      <c r="F77" s="1">
        <v>6</v>
      </c>
    </row>
    <row r="78" spans="1:8" outlineLevel="4" x14ac:dyDescent="0.2">
      <c r="A78" s="25" t="s">
        <v>15</v>
      </c>
      <c r="B78" s="43">
        <v>0</v>
      </c>
      <c r="C78" s="43" t="s">
        <v>14</v>
      </c>
      <c r="D78" s="43"/>
      <c r="E78" s="28">
        <v>1007000</v>
      </c>
      <c r="F78" s="1">
        <v>7</v>
      </c>
    </row>
    <row r="79" spans="1:8" outlineLevel="4" x14ac:dyDescent="0.2">
      <c r="A79" s="25" t="s">
        <v>23</v>
      </c>
      <c r="B79" s="43">
        <v>0</v>
      </c>
      <c r="C79" s="43" t="s">
        <v>14</v>
      </c>
      <c r="D79" s="43"/>
      <c r="E79" s="28">
        <v>38400</v>
      </c>
      <c r="F79" s="1">
        <v>7</v>
      </c>
    </row>
    <row r="80" spans="1:8" outlineLevel="4" x14ac:dyDescent="0.2">
      <c r="A80" s="25" t="s">
        <v>18</v>
      </c>
      <c r="B80" s="43">
        <v>0</v>
      </c>
      <c r="C80" s="43" t="s">
        <v>14</v>
      </c>
      <c r="D80" s="43"/>
      <c r="E80" s="28">
        <v>540000</v>
      </c>
      <c r="F80" s="1">
        <v>7</v>
      </c>
    </row>
    <row r="81" spans="1:8" outlineLevel="4" x14ac:dyDescent="0.2">
      <c r="A81" s="25" t="s">
        <v>19</v>
      </c>
      <c r="B81" s="43"/>
      <c r="C81" s="43"/>
      <c r="D81" s="43"/>
      <c r="E81" s="28">
        <f>SUMIF(F81:F82,8,E81:E82)</f>
        <v>520000</v>
      </c>
      <c r="F81" s="1">
        <v>7</v>
      </c>
    </row>
    <row r="82" spans="1:8" outlineLevel="5" x14ac:dyDescent="0.2">
      <c r="A82" s="34" t="s">
        <v>20</v>
      </c>
      <c r="B82" s="43">
        <v>0</v>
      </c>
      <c r="C82" s="43" t="s">
        <v>14</v>
      </c>
      <c r="D82" s="43"/>
      <c r="E82" s="28">
        <v>520000</v>
      </c>
      <c r="F82" s="1">
        <v>8</v>
      </c>
    </row>
    <row r="83" spans="1:8" outlineLevel="4" x14ac:dyDescent="0.2">
      <c r="A83" s="25" t="s">
        <v>24</v>
      </c>
      <c r="B83" s="43"/>
      <c r="C83" s="43"/>
      <c r="D83" s="43"/>
      <c r="E83" s="28">
        <f>SUMIF(F83:F84,8,E83:E84)</f>
        <v>120000</v>
      </c>
      <c r="F83" s="1">
        <v>7</v>
      </c>
    </row>
    <row r="84" spans="1:8" outlineLevel="5" x14ac:dyDescent="0.2">
      <c r="A84" s="34" t="s">
        <v>47</v>
      </c>
      <c r="B84" s="43">
        <v>0</v>
      </c>
      <c r="C84" s="43" t="s">
        <v>14</v>
      </c>
      <c r="D84" s="43"/>
      <c r="E84" s="28">
        <v>120000</v>
      </c>
      <c r="F84" s="1">
        <v>8</v>
      </c>
    </row>
    <row r="85" spans="1:8" outlineLevel="4" x14ac:dyDescent="0.2">
      <c r="A85" s="25" t="s">
        <v>26</v>
      </c>
      <c r="B85" s="43"/>
      <c r="C85" s="43"/>
      <c r="D85" s="43"/>
      <c r="E85" s="28">
        <f>SUMIF(F85:F86,8,E85:E86)</f>
        <v>482200</v>
      </c>
      <c r="F85" s="1">
        <v>7</v>
      </c>
    </row>
    <row r="86" spans="1:8" ht="33" customHeight="1" outlineLevel="5" x14ac:dyDescent="0.2">
      <c r="A86" s="34" t="s">
        <v>67</v>
      </c>
      <c r="B86" s="43">
        <v>0</v>
      </c>
      <c r="C86" s="43" t="s">
        <v>28</v>
      </c>
      <c r="D86" s="43"/>
      <c r="E86" s="28">
        <v>482200</v>
      </c>
      <c r="F86" s="1">
        <v>8</v>
      </c>
    </row>
    <row r="87" spans="1:8" ht="46.5" outlineLevel="1" x14ac:dyDescent="0.2">
      <c r="A87" s="75" t="s">
        <v>68</v>
      </c>
      <c r="B87" s="76"/>
      <c r="C87" s="76"/>
      <c r="D87" s="76"/>
      <c r="E87" s="77">
        <f>SUMIF(F87:F94,5,E87:E94)</f>
        <v>13777900</v>
      </c>
      <c r="F87" s="1">
        <v>4</v>
      </c>
    </row>
    <row r="88" spans="1:8" ht="69.75" outlineLevel="2" x14ac:dyDescent="0.2">
      <c r="A88" s="62" t="s">
        <v>69</v>
      </c>
      <c r="B88" s="63"/>
      <c r="C88" s="63"/>
      <c r="D88" s="63" t="s">
        <v>231</v>
      </c>
      <c r="E88" s="64">
        <f>SUMIF(F88:F89,6,E88:E89)</f>
        <v>5300000</v>
      </c>
      <c r="F88" s="47">
        <v>5</v>
      </c>
      <c r="G88" s="47"/>
      <c r="H88" s="47" t="s">
        <v>219</v>
      </c>
    </row>
    <row r="89" spans="1:8" outlineLevel="3" x14ac:dyDescent="0.2">
      <c r="A89" s="24" t="s">
        <v>12</v>
      </c>
      <c r="B89" s="43"/>
      <c r="C89" s="43"/>
      <c r="D89" s="43"/>
      <c r="E89" s="28">
        <f>SUMIF(F89:F90,7,E89:E90)</f>
        <v>5300000</v>
      </c>
      <c r="F89" s="1">
        <v>6</v>
      </c>
    </row>
    <row r="90" spans="1:8" outlineLevel="4" x14ac:dyDescent="0.2">
      <c r="A90" s="25" t="s">
        <v>26</v>
      </c>
      <c r="B90" s="43"/>
      <c r="C90" s="43"/>
      <c r="D90" s="43"/>
      <c r="E90" s="28">
        <f>SUMIF(F90:F93,8,E90:E93)</f>
        <v>5300000</v>
      </c>
      <c r="F90" s="1">
        <v>7</v>
      </c>
    </row>
    <row r="91" spans="1:8" outlineLevel="5" x14ac:dyDescent="0.2">
      <c r="A91" s="34" t="s">
        <v>70</v>
      </c>
      <c r="B91" s="43">
        <v>0</v>
      </c>
      <c r="C91" s="43" t="s">
        <v>14</v>
      </c>
      <c r="D91" s="43"/>
      <c r="E91" s="28">
        <v>500000</v>
      </c>
      <c r="F91" s="1">
        <v>8</v>
      </c>
    </row>
    <row r="92" spans="1:8" ht="46.5" outlineLevel="5" x14ac:dyDescent="0.2">
      <c r="A92" s="34" t="s">
        <v>71</v>
      </c>
      <c r="B92" s="43">
        <v>0</v>
      </c>
      <c r="C92" s="43" t="s">
        <v>14</v>
      </c>
      <c r="D92" s="43"/>
      <c r="E92" s="28">
        <v>2400000</v>
      </c>
      <c r="F92" s="1">
        <v>8</v>
      </c>
    </row>
    <row r="93" spans="1:8" ht="46.5" outlineLevel="5" x14ac:dyDescent="0.2">
      <c r="A93" s="34" t="s">
        <v>72</v>
      </c>
      <c r="B93" s="43">
        <v>0</v>
      </c>
      <c r="C93" s="43" t="s">
        <v>14</v>
      </c>
      <c r="D93" s="43"/>
      <c r="E93" s="28">
        <v>2400000</v>
      </c>
      <c r="F93" s="1">
        <v>8</v>
      </c>
    </row>
    <row r="94" spans="1:8" ht="69.75" outlineLevel="2" x14ac:dyDescent="0.2">
      <c r="A94" s="62" t="s">
        <v>73</v>
      </c>
      <c r="B94" s="63"/>
      <c r="C94" s="63"/>
      <c r="D94" s="63" t="s">
        <v>231</v>
      </c>
      <c r="E94" s="64">
        <f>SUMIF(F94:F95,6,E94:E95)</f>
        <v>8477900</v>
      </c>
      <c r="F94" s="47">
        <v>5</v>
      </c>
      <c r="G94" s="47"/>
      <c r="H94" s="47" t="s">
        <v>219</v>
      </c>
    </row>
    <row r="95" spans="1:8" outlineLevel="3" x14ac:dyDescent="0.2">
      <c r="A95" s="24" t="s">
        <v>12</v>
      </c>
      <c r="B95" s="43"/>
      <c r="C95" s="43"/>
      <c r="D95" s="43"/>
      <c r="E95" s="28">
        <f>SUMIF(F95:F96,7,E95:E96)</f>
        <v>8477900</v>
      </c>
      <c r="F95" s="1">
        <v>6</v>
      </c>
    </row>
    <row r="96" spans="1:8" outlineLevel="4" x14ac:dyDescent="0.2">
      <c r="A96" s="25" t="s">
        <v>26</v>
      </c>
      <c r="B96" s="43"/>
      <c r="C96" s="43"/>
      <c r="D96" s="43"/>
      <c r="E96" s="28">
        <f>SUMIF(F96:F98,8,E96:E98)</f>
        <v>8477900</v>
      </c>
      <c r="F96" s="1">
        <v>7</v>
      </c>
    </row>
    <row r="97" spans="1:8" ht="46.5" outlineLevel="5" x14ac:dyDescent="0.2">
      <c r="A97" s="34" t="s">
        <v>74</v>
      </c>
      <c r="B97" s="43">
        <v>0</v>
      </c>
      <c r="C97" s="43" t="s">
        <v>14</v>
      </c>
      <c r="D97" s="43"/>
      <c r="E97" s="28">
        <v>3792300</v>
      </c>
      <c r="F97" s="1">
        <v>8</v>
      </c>
    </row>
    <row r="98" spans="1:8" ht="46.5" outlineLevel="5" x14ac:dyDescent="0.2">
      <c r="A98" s="34" t="s">
        <v>75</v>
      </c>
      <c r="B98" s="43">
        <v>0</v>
      </c>
      <c r="C98" s="43" t="s">
        <v>14</v>
      </c>
      <c r="D98" s="43"/>
      <c r="E98" s="28">
        <v>4685600</v>
      </c>
      <c r="F98" s="1">
        <v>8</v>
      </c>
    </row>
    <row r="99" spans="1:8" ht="46.5" outlineLevel="1" x14ac:dyDescent="0.2">
      <c r="A99" s="75" t="s">
        <v>76</v>
      </c>
      <c r="B99" s="76"/>
      <c r="C99" s="76"/>
      <c r="D99" s="76"/>
      <c r="E99" s="77">
        <f>SUMIF(F99:F100,5,E99:E100)</f>
        <v>4100000</v>
      </c>
      <c r="F99" s="1">
        <v>4</v>
      </c>
    </row>
    <row r="100" spans="1:8" ht="116.25" outlineLevel="2" x14ac:dyDescent="0.2">
      <c r="A100" s="59" t="s">
        <v>77</v>
      </c>
      <c r="B100" s="60"/>
      <c r="C100" s="60"/>
      <c r="D100" s="60" t="s">
        <v>232</v>
      </c>
      <c r="E100" s="61">
        <f>SUMIF(F100:F101,6,E100:E101)</f>
        <v>4100000</v>
      </c>
      <c r="F100" s="1">
        <v>5</v>
      </c>
      <c r="H100" s="48" t="s">
        <v>220</v>
      </c>
    </row>
    <row r="101" spans="1:8" outlineLevel="3" x14ac:dyDescent="0.2">
      <c r="A101" s="24" t="s">
        <v>35</v>
      </c>
      <c r="B101" s="43"/>
      <c r="C101" s="43"/>
      <c r="D101" s="43"/>
      <c r="E101" s="28">
        <f>SUMIF(F101:F102,7,E101:E102)</f>
        <v>4100000</v>
      </c>
      <c r="F101" s="1">
        <v>6</v>
      </c>
    </row>
    <row r="102" spans="1:8" ht="37.5" customHeight="1" outlineLevel="4" x14ac:dyDescent="0.2">
      <c r="A102" s="25" t="s">
        <v>78</v>
      </c>
      <c r="B102" s="43">
        <v>1</v>
      </c>
      <c r="C102" s="43" t="s">
        <v>37</v>
      </c>
      <c r="D102" s="43"/>
      <c r="E102" s="28">
        <v>4100000</v>
      </c>
      <c r="F102" s="1">
        <v>7</v>
      </c>
    </row>
    <row r="103" spans="1:8" x14ac:dyDescent="0.2">
      <c r="A103" s="65" t="s">
        <v>79</v>
      </c>
      <c r="B103" s="66"/>
      <c r="C103" s="66"/>
      <c r="D103" s="66"/>
      <c r="E103" s="67">
        <f>SUMIF(F103:F137,4,E103:E137)</f>
        <v>86308000</v>
      </c>
      <c r="F103" s="1">
        <v>3</v>
      </c>
      <c r="H103" s="52" t="s">
        <v>238</v>
      </c>
    </row>
    <row r="104" spans="1:8" ht="46.5" outlineLevel="1" x14ac:dyDescent="0.2">
      <c r="A104" s="75" t="s">
        <v>80</v>
      </c>
      <c r="B104" s="76"/>
      <c r="C104" s="76"/>
      <c r="D104" s="76"/>
      <c r="E104" s="77">
        <f>SUMIF(F104:F105,5,E104:E105)</f>
        <v>30000000</v>
      </c>
      <c r="F104" s="1">
        <v>4</v>
      </c>
    </row>
    <row r="105" spans="1:8" ht="46.5" outlineLevel="2" x14ac:dyDescent="0.2">
      <c r="A105" s="59" t="s">
        <v>81</v>
      </c>
      <c r="B105" s="60"/>
      <c r="C105" s="60"/>
      <c r="D105" s="60" t="s">
        <v>233</v>
      </c>
      <c r="E105" s="61">
        <f>SUMIF(F105:F106,6,E105:E106)</f>
        <v>30000000</v>
      </c>
      <c r="F105" s="1">
        <v>5</v>
      </c>
      <c r="H105" s="48" t="s">
        <v>220</v>
      </c>
    </row>
    <row r="106" spans="1:8" outlineLevel="3" x14ac:dyDescent="0.2">
      <c r="A106" s="24" t="s">
        <v>35</v>
      </c>
      <c r="B106" s="43"/>
      <c r="C106" s="43"/>
      <c r="D106" s="43"/>
      <c r="E106" s="28">
        <f>SUMIF(F106:F107,7,E106:E107)</f>
        <v>30000000</v>
      </c>
      <c r="F106" s="1">
        <v>6</v>
      </c>
    </row>
    <row r="107" spans="1:8" ht="69.75" outlineLevel="4" x14ac:dyDescent="0.2">
      <c r="A107" s="25" t="s">
        <v>82</v>
      </c>
      <c r="B107" s="43">
        <v>1</v>
      </c>
      <c r="C107" s="43" t="s">
        <v>37</v>
      </c>
      <c r="D107" s="43"/>
      <c r="E107" s="28">
        <v>30000000</v>
      </c>
      <c r="F107" s="1">
        <v>7</v>
      </c>
    </row>
    <row r="108" spans="1:8" ht="46.5" outlineLevel="1" x14ac:dyDescent="0.2">
      <c r="A108" s="75" t="s">
        <v>83</v>
      </c>
      <c r="B108" s="76"/>
      <c r="C108" s="76"/>
      <c r="D108" s="76"/>
      <c r="E108" s="77">
        <f>SUMIF(F108:F127,5,E108:E127)</f>
        <v>33872000</v>
      </c>
      <c r="F108" s="1">
        <v>4</v>
      </c>
    </row>
    <row r="109" spans="1:8" ht="69.75" outlineLevel="2" x14ac:dyDescent="0.2">
      <c r="A109" s="59" t="s">
        <v>84</v>
      </c>
      <c r="B109" s="60"/>
      <c r="C109" s="60"/>
      <c r="D109" s="60" t="s">
        <v>234</v>
      </c>
      <c r="E109" s="61">
        <f>SUMIF(F109:F110,6,E109:E110)</f>
        <v>6976000</v>
      </c>
      <c r="F109" s="1">
        <v>5</v>
      </c>
      <c r="H109" s="48" t="s">
        <v>220</v>
      </c>
    </row>
    <row r="110" spans="1:8" outlineLevel="3" x14ac:dyDescent="0.2">
      <c r="A110" s="24" t="s">
        <v>35</v>
      </c>
      <c r="B110" s="43"/>
      <c r="C110" s="43"/>
      <c r="D110" s="43"/>
      <c r="E110" s="28">
        <f>SUMIF(F110:F111,7,E110:E111)</f>
        <v>6976000</v>
      </c>
      <c r="F110" s="1">
        <v>6</v>
      </c>
    </row>
    <row r="111" spans="1:8" ht="116.25" outlineLevel="4" x14ac:dyDescent="0.2">
      <c r="A111" s="25" t="s">
        <v>85</v>
      </c>
      <c r="B111" s="43">
        <v>1</v>
      </c>
      <c r="C111" s="43" t="s">
        <v>37</v>
      </c>
      <c r="D111" s="43"/>
      <c r="E111" s="28">
        <v>6976000</v>
      </c>
      <c r="F111" s="1">
        <v>7</v>
      </c>
    </row>
    <row r="112" spans="1:8" ht="69.75" outlineLevel="2" x14ac:dyDescent="0.2">
      <c r="A112" s="59" t="s">
        <v>86</v>
      </c>
      <c r="B112" s="60"/>
      <c r="C112" s="60"/>
      <c r="D112" s="60" t="s">
        <v>234</v>
      </c>
      <c r="E112" s="61">
        <f>SUMIF(F112:F113,6,E112:E113)</f>
        <v>6526000</v>
      </c>
      <c r="F112" s="1">
        <v>5</v>
      </c>
      <c r="H112" s="48" t="s">
        <v>220</v>
      </c>
    </row>
    <row r="113" spans="1:8" outlineLevel="3" x14ac:dyDescent="0.2">
      <c r="A113" s="24" t="s">
        <v>35</v>
      </c>
      <c r="B113" s="43"/>
      <c r="C113" s="43"/>
      <c r="D113" s="43"/>
      <c r="E113" s="28">
        <f>SUMIF(F113:F114,7,E113:E114)</f>
        <v>6526000</v>
      </c>
      <c r="F113" s="1">
        <v>6</v>
      </c>
    </row>
    <row r="114" spans="1:8" ht="116.25" outlineLevel="4" x14ac:dyDescent="0.2">
      <c r="A114" s="25" t="s">
        <v>87</v>
      </c>
      <c r="B114" s="43">
        <v>1</v>
      </c>
      <c r="C114" s="43" t="s">
        <v>37</v>
      </c>
      <c r="D114" s="43"/>
      <c r="E114" s="28">
        <v>6526000</v>
      </c>
      <c r="F114" s="1">
        <v>7</v>
      </c>
    </row>
    <row r="115" spans="1:8" ht="46.5" outlineLevel="2" x14ac:dyDescent="0.2">
      <c r="A115" s="59" t="s">
        <v>88</v>
      </c>
      <c r="B115" s="60"/>
      <c r="C115" s="60"/>
      <c r="D115" s="60" t="s">
        <v>229</v>
      </c>
      <c r="E115" s="61">
        <f>SUMIF(F115:F116,6,E115:E116)</f>
        <v>6950000</v>
      </c>
      <c r="F115" s="48">
        <v>5</v>
      </c>
      <c r="G115" s="48"/>
      <c r="H115" s="48" t="s">
        <v>220</v>
      </c>
    </row>
    <row r="116" spans="1:8" outlineLevel="3" x14ac:dyDescent="0.2">
      <c r="A116" s="24" t="s">
        <v>35</v>
      </c>
      <c r="B116" s="43"/>
      <c r="C116" s="43"/>
      <c r="D116" s="43"/>
      <c r="E116" s="28">
        <f>SUMIF(F116:F117,7,E116:E117)</f>
        <v>6950000</v>
      </c>
      <c r="F116" s="1">
        <v>6</v>
      </c>
    </row>
    <row r="117" spans="1:8" ht="69.75" outlineLevel="4" x14ac:dyDescent="0.2">
      <c r="A117" s="25" t="s">
        <v>89</v>
      </c>
      <c r="B117" s="43">
        <v>1</v>
      </c>
      <c r="C117" s="43" t="s">
        <v>37</v>
      </c>
      <c r="D117" s="43"/>
      <c r="E117" s="28">
        <v>6950000</v>
      </c>
      <c r="F117" s="1">
        <v>7</v>
      </c>
    </row>
    <row r="118" spans="1:8" ht="46.5" outlineLevel="2" x14ac:dyDescent="0.2">
      <c r="A118" s="59" t="s">
        <v>90</v>
      </c>
      <c r="B118" s="60"/>
      <c r="C118" s="60"/>
      <c r="D118" s="60" t="s">
        <v>229</v>
      </c>
      <c r="E118" s="61">
        <f>SUMIF(F118:F119,6,E118:E119)</f>
        <v>2970000</v>
      </c>
      <c r="F118" s="48">
        <v>5</v>
      </c>
      <c r="G118" s="48"/>
      <c r="H118" s="48" t="s">
        <v>220</v>
      </c>
    </row>
    <row r="119" spans="1:8" outlineLevel="3" x14ac:dyDescent="0.2">
      <c r="A119" s="24" t="s">
        <v>35</v>
      </c>
      <c r="B119" s="43"/>
      <c r="C119" s="43"/>
      <c r="D119" s="43"/>
      <c r="E119" s="28">
        <f>SUMIF(F119:F120,7,E119:E120)</f>
        <v>2970000</v>
      </c>
      <c r="F119" s="1">
        <v>6</v>
      </c>
    </row>
    <row r="120" spans="1:8" ht="69.75" outlineLevel="4" x14ac:dyDescent="0.2">
      <c r="A120" s="25" t="s">
        <v>91</v>
      </c>
      <c r="B120" s="43">
        <v>1</v>
      </c>
      <c r="C120" s="43" t="s">
        <v>37</v>
      </c>
      <c r="D120" s="43"/>
      <c r="E120" s="28">
        <v>2970000</v>
      </c>
      <c r="F120" s="1">
        <v>7</v>
      </c>
    </row>
    <row r="121" spans="1:8" ht="46.5" outlineLevel="2" x14ac:dyDescent="0.2">
      <c r="A121" s="59" t="s">
        <v>92</v>
      </c>
      <c r="B121" s="60"/>
      <c r="C121" s="60"/>
      <c r="D121" s="60" t="s">
        <v>229</v>
      </c>
      <c r="E121" s="61">
        <f>SUMIF(F121:F122,6,E121:E122)</f>
        <v>4500000</v>
      </c>
      <c r="F121" s="1">
        <v>5</v>
      </c>
      <c r="H121" s="48" t="s">
        <v>220</v>
      </c>
    </row>
    <row r="122" spans="1:8" outlineLevel="3" x14ac:dyDescent="0.2">
      <c r="A122" s="24" t="s">
        <v>35</v>
      </c>
      <c r="B122" s="43"/>
      <c r="C122" s="43"/>
      <c r="D122" s="43"/>
      <c r="E122" s="28">
        <f>SUMIF(F122:F123,7,E122:E123)</f>
        <v>4500000</v>
      </c>
      <c r="F122" s="1">
        <v>6</v>
      </c>
    </row>
    <row r="123" spans="1:8" ht="93" outlineLevel="4" x14ac:dyDescent="0.2">
      <c r="A123" s="25" t="s">
        <v>93</v>
      </c>
      <c r="B123" s="43">
        <v>1</v>
      </c>
      <c r="C123" s="43" t="s">
        <v>37</v>
      </c>
      <c r="D123" s="43"/>
      <c r="E123" s="28">
        <v>4500000</v>
      </c>
      <c r="F123" s="1">
        <v>7</v>
      </c>
    </row>
    <row r="124" spans="1:8" ht="69.75" outlineLevel="2" x14ac:dyDescent="0.2">
      <c r="A124" s="59" t="s">
        <v>94</v>
      </c>
      <c r="B124" s="60"/>
      <c r="C124" s="60"/>
      <c r="D124" s="60" t="s">
        <v>229</v>
      </c>
      <c r="E124" s="61">
        <f>SUMIF(F124:F125,6,E124:E125)</f>
        <v>2980000</v>
      </c>
      <c r="F124" s="1">
        <v>5</v>
      </c>
      <c r="H124" s="48" t="s">
        <v>220</v>
      </c>
    </row>
    <row r="125" spans="1:8" outlineLevel="3" x14ac:dyDescent="0.2">
      <c r="A125" s="24" t="s">
        <v>35</v>
      </c>
      <c r="B125" s="43"/>
      <c r="C125" s="43"/>
      <c r="D125" s="43"/>
      <c r="E125" s="28">
        <f>SUMIF(F125:F126,7,E125:E126)</f>
        <v>2980000</v>
      </c>
      <c r="F125" s="1">
        <v>6</v>
      </c>
    </row>
    <row r="126" spans="1:8" ht="162.75" outlineLevel="4" x14ac:dyDescent="0.2">
      <c r="A126" s="25" t="s">
        <v>95</v>
      </c>
      <c r="B126" s="43">
        <v>1</v>
      </c>
      <c r="C126" s="43" t="s">
        <v>37</v>
      </c>
      <c r="D126" s="43"/>
      <c r="E126" s="28">
        <v>2980000</v>
      </c>
      <c r="F126" s="1">
        <v>7</v>
      </c>
    </row>
    <row r="127" spans="1:8" ht="69.75" outlineLevel="2" x14ac:dyDescent="0.2">
      <c r="A127" s="59" t="s">
        <v>96</v>
      </c>
      <c r="B127" s="60"/>
      <c r="C127" s="60"/>
      <c r="D127" s="60" t="s">
        <v>229</v>
      </c>
      <c r="E127" s="61">
        <f>SUMIF(F127:F128,6,E127:E128)</f>
        <v>2970000</v>
      </c>
      <c r="F127" s="1">
        <v>5</v>
      </c>
      <c r="H127" s="48" t="s">
        <v>220</v>
      </c>
    </row>
    <row r="128" spans="1:8" outlineLevel="3" x14ac:dyDescent="0.2">
      <c r="A128" s="24" t="s">
        <v>35</v>
      </c>
      <c r="B128" s="43"/>
      <c r="C128" s="43"/>
      <c r="D128" s="43"/>
      <c r="E128" s="28">
        <f>SUMIF(F128:F129,7,E128:E129)</f>
        <v>2970000</v>
      </c>
      <c r="F128" s="1">
        <v>6</v>
      </c>
    </row>
    <row r="129" spans="1:8" ht="186" outlineLevel="4" x14ac:dyDescent="0.2">
      <c r="A129" s="25" t="s">
        <v>97</v>
      </c>
      <c r="B129" s="43">
        <v>1</v>
      </c>
      <c r="C129" s="43" t="s">
        <v>37</v>
      </c>
      <c r="D129" s="43"/>
      <c r="E129" s="28">
        <v>2970000</v>
      </c>
      <c r="F129" s="1">
        <v>7</v>
      </c>
    </row>
    <row r="130" spans="1:8" ht="46.5" outlineLevel="1" x14ac:dyDescent="0.2">
      <c r="A130" s="75" t="s">
        <v>98</v>
      </c>
      <c r="B130" s="76"/>
      <c r="C130" s="76"/>
      <c r="D130" s="76"/>
      <c r="E130" s="77">
        <f>SUMIF(F130:F134,5,E130:E134)</f>
        <v>13436000</v>
      </c>
      <c r="F130" s="1">
        <v>4</v>
      </c>
    </row>
    <row r="131" spans="1:8" ht="69.75" outlineLevel="2" x14ac:dyDescent="0.2">
      <c r="A131" s="56" t="s">
        <v>99</v>
      </c>
      <c r="B131" s="57"/>
      <c r="C131" s="57"/>
      <c r="D131" s="60" t="s">
        <v>234</v>
      </c>
      <c r="E131" s="58">
        <f>SUMIF(F131:F132,6,E131:E132)</f>
        <v>6801000</v>
      </c>
      <c r="F131" s="1">
        <v>5</v>
      </c>
      <c r="H131" s="48" t="s">
        <v>220</v>
      </c>
    </row>
    <row r="132" spans="1:8" outlineLevel="3" x14ac:dyDescent="0.2">
      <c r="A132" s="24" t="s">
        <v>35</v>
      </c>
      <c r="B132" s="43"/>
      <c r="C132" s="43"/>
      <c r="D132" s="43"/>
      <c r="E132" s="28">
        <f>SUMIF(F132:F133,7,E132:E133)</f>
        <v>6801000</v>
      </c>
      <c r="F132" s="1">
        <v>6</v>
      </c>
    </row>
    <row r="133" spans="1:8" ht="93" outlineLevel="4" x14ac:dyDescent="0.2">
      <c r="A133" s="25" t="s">
        <v>100</v>
      </c>
      <c r="B133" s="43">
        <v>1</v>
      </c>
      <c r="C133" s="43" t="s">
        <v>37</v>
      </c>
      <c r="D133" s="43"/>
      <c r="E133" s="28">
        <v>6801000</v>
      </c>
      <c r="F133" s="1">
        <v>7</v>
      </c>
    </row>
    <row r="134" spans="1:8" ht="69.75" outlineLevel="2" x14ac:dyDescent="0.2">
      <c r="A134" s="56" t="s">
        <v>101</v>
      </c>
      <c r="B134" s="57"/>
      <c r="C134" s="57"/>
      <c r="D134" s="60" t="s">
        <v>234</v>
      </c>
      <c r="E134" s="58">
        <f>SUMIF(F134:F135,6,E134:E135)</f>
        <v>6635000</v>
      </c>
      <c r="F134" s="1">
        <v>5</v>
      </c>
      <c r="H134" s="48" t="s">
        <v>220</v>
      </c>
    </row>
    <row r="135" spans="1:8" outlineLevel="3" x14ac:dyDescent="0.2">
      <c r="A135" s="24" t="s">
        <v>35</v>
      </c>
      <c r="B135" s="43"/>
      <c r="C135" s="43"/>
      <c r="D135" s="43"/>
      <c r="E135" s="28">
        <f>SUMIF(F135:F136,7,E135:E136)</f>
        <v>6635000</v>
      </c>
      <c r="F135" s="1">
        <v>6</v>
      </c>
    </row>
    <row r="136" spans="1:8" ht="116.25" outlineLevel="4" x14ac:dyDescent="0.2">
      <c r="A136" s="25" t="s">
        <v>102</v>
      </c>
      <c r="B136" s="43">
        <v>1</v>
      </c>
      <c r="C136" s="43" t="s">
        <v>37</v>
      </c>
      <c r="D136" s="43"/>
      <c r="E136" s="28">
        <v>6635000</v>
      </c>
      <c r="F136" s="1">
        <v>7</v>
      </c>
    </row>
    <row r="137" spans="1:8" outlineLevel="1" x14ac:dyDescent="0.2">
      <c r="A137" s="69" t="s">
        <v>103</v>
      </c>
      <c r="B137" s="70"/>
      <c r="C137" s="70"/>
      <c r="D137" s="70"/>
      <c r="E137" s="71">
        <f>SUMIF(F137:F138,5,E137:E138)</f>
        <v>9000000</v>
      </c>
      <c r="F137" s="72">
        <v>4</v>
      </c>
      <c r="G137" s="72"/>
      <c r="H137" s="72" t="s">
        <v>221</v>
      </c>
    </row>
    <row r="138" spans="1:8" outlineLevel="2" x14ac:dyDescent="0.2">
      <c r="A138" s="23" t="s">
        <v>104</v>
      </c>
      <c r="B138" s="43"/>
      <c r="C138" s="43"/>
      <c r="D138" s="43"/>
      <c r="E138" s="28">
        <f>SUMIF(F138:F139,6,E138:E139)</f>
        <v>9000000</v>
      </c>
      <c r="F138" s="1">
        <v>5</v>
      </c>
    </row>
    <row r="139" spans="1:8" outlineLevel="3" x14ac:dyDescent="0.2">
      <c r="A139" s="24" t="s">
        <v>105</v>
      </c>
      <c r="B139" s="43"/>
      <c r="C139" s="43"/>
      <c r="D139" s="43"/>
      <c r="E139" s="28">
        <f>SUMIF(F139:F140,7,E139:E140)</f>
        <v>9000000</v>
      </c>
      <c r="F139" s="1">
        <v>6</v>
      </c>
    </row>
    <row r="140" spans="1:8" outlineLevel="4" x14ac:dyDescent="0.2">
      <c r="A140" s="25" t="s">
        <v>106</v>
      </c>
      <c r="B140" s="43">
        <v>0</v>
      </c>
      <c r="C140" s="43" t="s">
        <v>14</v>
      </c>
      <c r="D140" s="43"/>
      <c r="E140" s="28">
        <v>9000000</v>
      </c>
      <c r="F140" s="1">
        <v>7</v>
      </c>
    </row>
    <row r="141" spans="1:8" ht="46.5" x14ac:dyDescent="0.2">
      <c r="A141" s="65" t="s">
        <v>107</v>
      </c>
      <c r="B141" s="66"/>
      <c r="C141" s="66"/>
      <c r="D141" s="66"/>
      <c r="E141" s="67">
        <f>SUMIF(F141:F142,4,E141:E142)</f>
        <v>1969000</v>
      </c>
      <c r="F141" s="68">
        <v>3</v>
      </c>
      <c r="G141" s="68"/>
      <c r="H141" s="52" t="s">
        <v>238</v>
      </c>
    </row>
    <row r="142" spans="1:8" ht="46.5" outlineLevel="1" x14ac:dyDescent="0.2">
      <c r="A142" s="75" t="s">
        <v>108</v>
      </c>
      <c r="B142" s="76"/>
      <c r="C142" s="76"/>
      <c r="D142" s="76"/>
      <c r="E142" s="77">
        <f>E143+E147</f>
        <v>1969000</v>
      </c>
      <c r="F142" s="1">
        <v>4</v>
      </c>
    </row>
    <row r="143" spans="1:8" ht="69.75" outlineLevel="2" x14ac:dyDescent="0.2">
      <c r="A143" s="53" t="s">
        <v>109</v>
      </c>
      <c r="B143" s="54"/>
      <c r="C143" s="54"/>
      <c r="D143" s="63" t="s">
        <v>248</v>
      </c>
      <c r="E143" s="55">
        <f>SUMIF(F143:F144,6,E143:E144)</f>
        <v>1086700</v>
      </c>
      <c r="F143" s="47">
        <v>5</v>
      </c>
      <c r="G143" s="47"/>
      <c r="H143" s="47" t="s">
        <v>219</v>
      </c>
    </row>
    <row r="144" spans="1:8" outlineLevel="3" x14ac:dyDescent="0.2">
      <c r="A144" s="24" t="s">
        <v>12</v>
      </c>
      <c r="B144" s="43"/>
      <c r="C144" s="43"/>
      <c r="D144" s="43"/>
      <c r="E144" s="28">
        <f>SUMIF(F144:F145,7,E144:E145)</f>
        <v>1086700</v>
      </c>
      <c r="F144" s="1">
        <v>6</v>
      </c>
    </row>
    <row r="145" spans="1:8" outlineLevel="4" x14ac:dyDescent="0.2">
      <c r="A145" s="25" t="s">
        <v>26</v>
      </c>
      <c r="B145" s="43"/>
      <c r="C145" s="43"/>
      <c r="D145" s="43"/>
      <c r="E145" s="28">
        <f>SUMIF(F145:F146,8,E145:E146)</f>
        <v>1086700</v>
      </c>
      <c r="F145" s="1">
        <v>7</v>
      </c>
    </row>
    <row r="146" spans="1:8" ht="30" customHeight="1" outlineLevel="5" x14ac:dyDescent="0.2">
      <c r="A146" s="34" t="s">
        <v>110</v>
      </c>
      <c r="B146" s="43">
        <v>0</v>
      </c>
      <c r="C146" s="43" t="s">
        <v>28</v>
      </c>
      <c r="D146" s="43"/>
      <c r="E146" s="28">
        <v>1086700</v>
      </c>
      <c r="F146" s="1">
        <v>8</v>
      </c>
    </row>
    <row r="147" spans="1:8" ht="69.75" outlineLevel="2" x14ac:dyDescent="0.2">
      <c r="A147" s="53" t="s">
        <v>111</v>
      </c>
      <c r="B147" s="54"/>
      <c r="C147" s="54"/>
      <c r="D147" s="63" t="s">
        <v>249</v>
      </c>
      <c r="E147" s="55">
        <f>SUMIF(F147:F148,6,E147:E148)</f>
        <v>882300</v>
      </c>
      <c r="F147" s="1">
        <v>5</v>
      </c>
      <c r="H147" s="47" t="s">
        <v>219</v>
      </c>
    </row>
    <row r="148" spans="1:8" outlineLevel="3" x14ac:dyDescent="0.2">
      <c r="A148" s="24" t="s">
        <v>12</v>
      </c>
      <c r="B148" s="43"/>
      <c r="C148" s="43"/>
      <c r="D148" s="43"/>
      <c r="E148" s="28">
        <f>SUMIF(F148:F154,7,E148:E154)</f>
        <v>882300</v>
      </c>
      <c r="F148" s="1">
        <v>6</v>
      </c>
    </row>
    <row r="149" spans="1:8" outlineLevel="4" x14ac:dyDescent="0.2">
      <c r="A149" s="25" t="s">
        <v>23</v>
      </c>
      <c r="B149" s="43">
        <v>0</v>
      </c>
      <c r="C149" s="43" t="s">
        <v>14</v>
      </c>
      <c r="D149" s="43"/>
      <c r="E149" s="28">
        <v>40300</v>
      </c>
      <c r="F149" s="1">
        <v>7</v>
      </c>
    </row>
    <row r="150" spans="1:8" outlineLevel="4" x14ac:dyDescent="0.2">
      <c r="A150" s="25" t="s">
        <v>19</v>
      </c>
      <c r="B150" s="43"/>
      <c r="C150" s="43"/>
      <c r="D150" s="43"/>
      <c r="E150" s="28">
        <f>SUMIF(F150:F151,8,E150:E151)</f>
        <v>32000</v>
      </c>
      <c r="F150" s="1">
        <v>7</v>
      </c>
    </row>
    <row r="151" spans="1:8" outlineLevel="5" x14ac:dyDescent="0.2">
      <c r="A151" s="34" t="s">
        <v>20</v>
      </c>
      <c r="B151" s="43">
        <v>0</v>
      </c>
      <c r="C151" s="43" t="s">
        <v>14</v>
      </c>
      <c r="D151" s="43"/>
      <c r="E151" s="28">
        <v>32000</v>
      </c>
      <c r="F151" s="1">
        <v>8</v>
      </c>
    </row>
    <row r="152" spans="1:8" outlineLevel="4" x14ac:dyDescent="0.2">
      <c r="A152" s="25" t="s">
        <v>24</v>
      </c>
      <c r="B152" s="43"/>
      <c r="C152" s="43"/>
      <c r="D152" s="43"/>
      <c r="E152" s="28">
        <f>SUMIF(F152:F153,8,E152:E153)</f>
        <v>10000</v>
      </c>
      <c r="F152" s="1">
        <v>7</v>
      </c>
    </row>
    <row r="153" spans="1:8" outlineLevel="5" x14ac:dyDescent="0.2">
      <c r="A153" s="34" t="s">
        <v>25</v>
      </c>
      <c r="B153" s="43">
        <v>0</v>
      </c>
      <c r="C153" s="43" t="s">
        <v>14</v>
      </c>
      <c r="D153" s="43"/>
      <c r="E153" s="28">
        <v>10000</v>
      </c>
      <c r="F153" s="1">
        <v>8</v>
      </c>
    </row>
    <row r="154" spans="1:8" outlineLevel="4" x14ac:dyDescent="0.2">
      <c r="A154" s="25" t="s">
        <v>26</v>
      </c>
      <c r="B154" s="43"/>
      <c r="C154" s="43"/>
      <c r="D154" s="43"/>
      <c r="E154" s="28">
        <f>SUMIF(F154:F155,8,E154:E155)</f>
        <v>800000</v>
      </c>
      <c r="F154" s="1">
        <v>7</v>
      </c>
    </row>
    <row r="155" spans="1:8" outlineLevel="5" x14ac:dyDescent="0.2">
      <c r="A155" s="73" t="s">
        <v>112</v>
      </c>
      <c r="B155" s="44">
        <v>0</v>
      </c>
      <c r="C155" s="44" t="s">
        <v>14</v>
      </c>
      <c r="D155" s="44"/>
      <c r="E155" s="74">
        <v>800000</v>
      </c>
      <c r="F155" s="1">
        <v>8</v>
      </c>
    </row>
    <row r="158" spans="1:8" ht="48" customHeight="1" x14ac:dyDescent="0.2">
      <c r="A158" s="123" t="s">
        <v>246</v>
      </c>
      <c r="B158" s="123"/>
      <c r="C158" s="123"/>
      <c r="D158" s="123"/>
      <c r="E158" s="123"/>
      <c r="F158" s="123"/>
      <c r="G158" s="123"/>
      <c r="H158" s="123"/>
    </row>
    <row r="159" spans="1:8" x14ac:dyDescent="0.2">
      <c r="A159" s="92" t="s">
        <v>244</v>
      </c>
      <c r="B159" s="82"/>
      <c r="C159" s="82"/>
      <c r="D159" s="83" t="s">
        <v>242</v>
      </c>
      <c r="E159" s="83" t="s">
        <v>243</v>
      </c>
      <c r="F159" s="84"/>
      <c r="G159" s="84"/>
      <c r="H159" s="85" t="s">
        <v>247</v>
      </c>
    </row>
    <row r="160" spans="1:8" x14ac:dyDescent="0.2">
      <c r="A160" s="78" t="s">
        <v>239</v>
      </c>
      <c r="B160" s="79"/>
      <c r="C160" s="11"/>
      <c r="D160" s="80">
        <f>E30+E33+E61+E64+E69+E72+E100+E105+E109+E112+E115+E118+E121+E124+E127+E131+E134</f>
        <v>260132000</v>
      </c>
      <c r="E160" s="79">
        <v>17</v>
      </c>
      <c r="H160" s="81">
        <f>D160*100/D163</f>
        <v>84.789284943653513</v>
      </c>
    </row>
    <row r="161" spans="1:8" x14ac:dyDescent="0.2">
      <c r="A161" s="78" t="s">
        <v>240</v>
      </c>
      <c r="B161" s="79"/>
      <c r="C161" s="11"/>
      <c r="D161" s="80">
        <f>E7+E16+E38+E45+E76+E88+E94+E143+E147</f>
        <v>37666200</v>
      </c>
      <c r="E161" s="79">
        <v>9</v>
      </c>
      <c r="H161" s="81">
        <f>D161*100/D163</f>
        <v>12.277190674521558</v>
      </c>
    </row>
    <row r="162" spans="1:8" x14ac:dyDescent="0.2">
      <c r="A162" s="78" t="s">
        <v>241</v>
      </c>
      <c r="B162" s="79"/>
      <c r="C162" s="11"/>
      <c r="D162" s="80">
        <f>E137</f>
        <v>9000000</v>
      </c>
      <c r="E162" s="79">
        <v>1</v>
      </c>
      <c r="H162" s="81">
        <f>D162*100/D163</f>
        <v>2.9335243818249261</v>
      </c>
    </row>
    <row r="163" spans="1:8" x14ac:dyDescent="0.2">
      <c r="A163" s="86" t="s">
        <v>245</v>
      </c>
      <c r="B163" s="87"/>
      <c r="C163" s="88"/>
      <c r="D163" s="89">
        <f>D160+D161+D162</f>
        <v>306798200</v>
      </c>
      <c r="E163" s="87">
        <f>E160+E161+E162</f>
        <v>27</v>
      </c>
      <c r="F163" s="90"/>
      <c r="G163" s="90"/>
      <c r="H163" s="91">
        <f>H160+H161+H162</f>
        <v>100</v>
      </c>
    </row>
  </sheetData>
  <mergeCells count="2">
    <mergeCell ref="B1:C1"/>
    <mergeCell ref="A158:H158"/>
  </mergeCells>
  <pageMargins left="0.78740157480314998" right="0.39370078740157499" top="0.59055118110236204" bottom="0.59055118110236204" header="0.511811023622047" footer="0.511811023622047"/>
  <pageSetup paperSize="9" scale="80" orientation="portrait" horizontalDpi="4294967293" verticalDpi="300" r:id="rId1"/>
  <headerFooter alignWithMargins="0">
    <oddHeader>&amp;Rหน้าที่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94B44-3D5A-4123-97B8-755CB3D994AF}">
  <dimension ref="A1:F19"/>
  <sheetViews>
    <sheetView tabSelected="1" zoomScale="110" zoomScaleNormal="110" workbookViewId="0">
      <selection sqref="A1:F1"/>
    </sheetView>
  </sheetViews>
  <sheetFormatPr defaultColWidth="10.28515625" defaultRowHeight="14.25" x14ac:dyDescent="0.2"/>
  <cols>
    <col min="1" max="1" width="10.28515625" style="105"/>
    <col min="2" max="2" width="40.28515625" style="106" customWidth="1"/>
    <col min="3" max="3" width="11.7109375" style="106" customWidth="1"/>
    <col min="4" max="4" width="9.28515625" style="107" customWidth="1"/>
    <col min="5" max="5" width="17.5703125" style="108" customWidth="1"/>
    <col min="6" max="6" width="10.42578125" style="109" customWidth="1"/>
    <col min="7" max="16384" width="10.28515625" style="93"/>
  </cols>
  <sheetData>
    <row r="1" spans="1:6" ht="47.25" customHeight="1" x14ac:dyDescent="0.2">
      <c r="A1" s="124" t="s">
        <v>269</v>
      </c>
      <c r="B1" s="124"/>
      <c r="C1" s="124"/>
      <c r="D1" s="124"/>
      <c r="E1" s="124"/>
      <c r="F1" s="124"/>
    </row>
    <row r="2" spans="1:6" ht="24" customHeight="1" x14ac:dyDescent="0.2">
      <c r="A2" s="125" t="s">
        <v>274</v>
      </c>
      <c r="B2" s="125"/>
      <c r="C2" s="125"/>
      <c r="D2" s="125"/>
      <c r="E2" s="125"/>
      <c r="F2" s="125"/>
    </row>
    <row r="3" spans="1:6" s="94" customFormat="1" ht="49.5" customHeight="1" x14ac:dyDescent="0.2">
      <c r="A3" s="110" t="s">
        <v>250</v>
      </c>
      <c r="B3" s="111" t="s">
        <v>251</v>
      </c>
      <c r="C3" s="110" t="s">
        <v>252</v>
      </c>
      <c r="D3" s="110" t="s">
        <v>253</v>
      </c>
      <c r="E3" s="110" t="s">
        <v>270</v>
      </c>
      <c r="F3" s="112" t="s">
        <v>254</v>
      </c>
    </row>
    <row r="4" spans="1:6" s="100" customFormat="1" ht="25.5" customHeight="1" x14ac:dyDescent="0.2">
      <c r="A4" s="95">
        <v>1</v>
      </c>
      <c r="B4" s="96" t="s">
        <v>229</v>
      </c>
      <c r="C4" s="96"/>
      <c r="D4" s="97">
        <v>6</v>
      </c>
      <c r="E4" s="98">
        <f>'งบปี 2566 (ใช้งาน)'!E64+'งบปี 2566 (ใช้งาน)'!E115+'งบปี 2566 (ใช้งาน)'!E118+'งบปี 2566 (ใช้งาน)'!E121+'งบปี 2566 (ใช้งาน)'!E124+'งบปี 2566 (ใช้งาน)'!E127</f>
        <v>27170000</v>
      </c>
      <c r="F4" s="99">
        <f>E4*100/E19</f>
        <v>8.8559841615759147</v>
      </c>
    </row>
    <row r="5" spans="1:6" s="100" customFormat="1" ht="28.5" customHeight="1" x14ac:dyDescent="0.2">
      <c r="A5" s="95">
        <v>2</v>
      </c>
      <c r="B5" s="96" t="s">
        <v>234</v>
      </c>
      <c r="C5" s="96"/>
      <c r="D5" s="97">
        <v>4</v>
      </c>
      <c r="E5" s="98">
        <f>'งบปี 2566 (ใช้งาน)'!E109+'งบปี 2566 (ใช้งาน)'!E112+'งบปี 2566 (ใช้งาน)'!E131+'งบปี 2566 (ใช้งาน)'!E134</f>
        <v>26938000</v>
      </c>
      <c r="F5" s="99">
        <f>E5*100/E19</f>
        <v>8.7803644219555395</v>
      </c>
    </row>
    <row r="6" spans="1:6" s="100" customFormat="1" ht="24.75" customHeight="1" x14ac:dyDescent="0.2">
      <c r="A6" s="95">
        <v>3</v>
      </c>
      <c r="B6" s="96" t="s">
        <v>233</v>
      </c>
      <c r="C6" s="96"/>
      <c r="D6" s="97">
        <v>1</v>
      </c>
      <c r="E6" s="98">
        <f>'งบปี 2566 (ใช้งาน)'!E105</f>
        <v>30000000</v>
      </c>
      <c r="F6" s="99">
        <f>E6*100/E19</f>
        <v>9.7784146060830857</v>
      </c>
    </row>
    <row r="7" spans="1:6" s="100" customFormat="1" ht="25.5" customHeight="1" x14ac:dyDescent="0.2">
      <c r="A7" s="95">
        <v>4</v>
      </c>
      <c r="B7" s="96" t="s">
        <v>266</v>
      </c>
      <c r="C7" s="96"/>
      <c r="D7" s="97">
        <f>[1]คก.ประแสร์!C76</f>
        <v>2</v>
      </c>
      <c r="E7" s="98">
        <f>'งบปี 2566 (ใช้งาน)'!E30+'งบปี 2566 (ใช้งาน)'!E33</f>
        <v>100000000</v>
      </c>
      <c r="F7" s="99">
        <f>E7*100/E19</f>
        <v>32.59471535361029</v>
      </c>
    </row>
    <row r="8" spans="1:6" s="100" customFormat="1" ht="25.5" customHeight="1" x14ac:dyDescent="0.2">
      <c r="A8" s="95">
        <v>5</v>
      </c>
      <c r="B8" s="96" t="s">
        <v>264</v>
      </c>
      <c r="C8" s="96"/>
      <c r="D8" s="97">
        <v>3</v>
      </c>
      <c r="E8" s="98">
        <f>'งบปี 2566 (ใช้งาน)'!E61+'งบปี 2566 (ใช้งาน)'!E69+'งบปี 2566 (ใช้งาน)'!E72</f>
        <v>71924000</v>
      </c>
      <c r="F8" s="99">
        <f>E8*100/E19</f>
        <v>23.443423070930663</v>
      </c>
    </row>
    <row r="9" spans="1:6" s="100" customFormat="1" ht="42.75" customHeight="1" x14ac:dyDescent="0.2">
      <c r="A9" s="95">
        <v>6</v>
      </c>
      <c r="B9" s="96" t="s">
        <v>232</v>
      </c>
      <c r="C9" s="96"/>
      <c r="D9" s="97">
        <v>1</v>
      </c>
      <c r="E9" s="98">
        <f>'งบปี 2566 (ใช้งาน)'!E100</f>
        <v>4100000</v>
      </c>
      <c r="F9" s="99">
        <f>E9*100/E19</f>
        <v>1.3363833294980219</v>
      </c>
    </row>
    <row r="10" spans="1:6" s="100" customFormat="1" ht="27" customHeight="1" x14ac:dyDescent="0.2">
      <c r="A10" s="95">
        <v>7</v>
      </c>
      <c r="B10" s="96" t="s">
        <v>226</v>
      </c>
      <c r="C10" s="96"/>
      <c r="D10" s="97">
        <f>[1]ท่องเที่ยว!C76</f>
        <v>1</v>
      </c>
      <c r="E10" s="98">
        <f>'งบปี 2566 (ใช้งาน)'!E45</f>
        <v>8925000</v>
      </c>
      <c r="F10" s="99">
        <f>E10*100/E19</f>
        <v>2.9090783453097182</v>
      </c>
    </row>
    <row r="11" spans="1:6" s="100" customFormat="1" ht="27" customHeight="1" x14ac:dyDescent="0.2">
      <c r="A11" s="95">
        <v>8</v>
      </c>
      <c r="B11" s="96" t="s">
        <v>265</v>
      </c>
      <c r="C11" s="96"/>
      <c r="D11" s="97">
        <v>1</v>
      </c>
      <c r="E11" s="98">
        <f>'งบปี 2566 (ใช้งาน)'!E38</f>
        <v>5794000</v>
      </c>
      <c r="F11" s="99">
        <f>E11*100/E19</f>
        <v>1.88853780758818</v>
      </c>
    </row>
    <row r="12" spans="1:6" s="100" customFormat="1" ht="27" customHeight="1" x14ac:dyDescent="0.2">
      <c r="A12" s="95">
        <v>9</v>
      </c>
      <c r="B12" s="96" t="s">
        <v>223</v>
      </c>
      <c r="C12" s="96"/>
      <c r="D12" s="97">
        <f>[1]เกษตรจังหวัด!C76</f>
        <v>1</v>
      </c>
      <c r="E12" s="98">
        <f>'งบปี 2566 (ใช้งาน)'!E16</f>
        <v>3393000</v>
      </c>
      <c r="F12" s="99">
        <f>E12*100/E19</f>
        <v>1.105938691947997</v>
      </c>
    </row>
    <row r="13" spans="1:6" s="100" customFormat="1" ht="27" customHeight="1" x14ac:dyDescent="0.2">
      <c r="A13" s="95">
        <v>10</v>
      </c>
      <c r="B13" s="96" t="s">
        <v>267</v>
      </c>
      <c r="C13" s="96"/>
      <c r="D13" s="97">
        <v>2</v>
      </c>
      <c r="E13" s="98">
        <f>'งบปี 2566 (ใช้งาน)'!E88+'งบปี 2566 (ใช้งาน)'!E94</f>
        <v>13777900</v>
      </c>
      <c r="F13" s="99">
        <f>E13*100/E19</f>
        <v>4.4908672867050718</v>
      </c>
    </row>
    <row r="14" spans="1:6" s="100" customFormat="1" ht="27" customHeight="1" x14ac:dyDescent="0.2">
      <c r="A14" s="95">
        <v>11</v>
      </c>
      <c r="B14" s="96" t="s">
        <v>268</v>
      </c>
      <c r="C14" s="96"/>
      <c r="D14" s="97">
        <v>1</v>
      </c>
      <c r="E14" s="98">
        <f>'งบปี 2566 (ใช้งาน)'!E76</f>
        <v>2707600</v>
      </c>
      <c r="F14" s="99">
        <f>E14*100/E19</f>
        <v>0.88253451291435214</v>
      </c>
    </row>
    <row r="15" spans="1:6" s="100" customFormat="1" ht="27" customHeight="1" x14ac:dyDescent="0.2">
      <c r="A15" s="95">
        <v>12</v>
      </c>
      <c r="B15" s="96" t="s">
        <v>222</v>
      </c>
      <c r="C15" s="96"/>
      <c r="D15" s="97">
        <v>1</v>
      </c>
      <c r="E15" s="98">
        <f>'งบปี 2566 (ใช้งาน)'!E7</f>
        <v>1099700</v>
      </c>
      <c r="F15" s="99">
        <f>E15*100/E19</f>
        <v>0.35844408474365236</v>
      </c>
    </row>
    <row r="16" spans="1:6" s="100" customFormat="1" ht="27" customHeight="1" x14ac:dyDescent="0.2">
      <c r="A16" s="95">
        <v>13</v>
      </c>
      <c r="B16" s="96" t="s">
        <v>249</v>
      </c>
      <c r="C16" s="96"/>
      <c r="D16" s="97">
        <v>1</v>
      </c>
      <c r="E16" s="98">
        <f>'งบปี 2566 (ใช้งาน)'!E147</f>
        <v>882300</v>
      </c>
      <c r="F16" s="99">
        <f>E16*100/E19</f>
        <v>0.28758317356490359</v>
      </c>
    </row>
    <row r="17" spans="1:6" s="100" customFormat="1" ht="27" customHeight="1" x14ac:dyDescent="0.2">
      <c r="A17" s="95">
        <v>14</v>
      </c>
      <c r="B17" s="96" t="s">
        <v>248</v>
      </c>
      <c r="C17" s="96"/>
      <c r="D17" s="97">
        <v>1</v>
      </c>
      <c r="E17" s="98">
        <f>'งบปี 2566 (ใช้งาน)'!E143</f>
        <v>1086700</v>
      </c>
      <c r="F17" s="99">
        <f>E17*100/E19</f>
        <v>0.354206771747683</v>
      </c>
    </row>
    <row r="18" spans="1:6" s="100" customFormat="1" ht="36" customHeight="1" x14ac:dyDescent="0.2">
      <c r="A18" s="95">
        <v>15</v>
      </c>
      <c r="B18" s="96" t="s">
        <v>208</v>
      </c>
      <c r="C18" s="96"/>
      <c r="D18" s="97">
        <v>1</v>
      </c>
      <c r="E18" s="98">
        <v>9000000</v>
      </c>
      <c r="F18" s="99">
        <f>E18*100/E19</f>
        <v>2.9335243818249261</v>
      </c>
    </row>
    <row r="19" spans="1:6" s="104" customFormat="1" ht="31.5" customHeight="1" x14ac:dyDescent="0.2">
      <c r="A19" s="113"/>
      <c r="B19" s="114" t="s">
        <v>255</v>
      </c>
      <c r="C19" s="114"/>
      <c r="D19" s="115">
        <f>SUM(D4:D18)</f>
        <v>27</v>
      </c>
      <c r="E19" s="116">
        <f>SUM(E4:E18)</f>
        <v>306798200</v>
      </c>
      <c r="F19" s="117">
        <f>SUM(F4:F18)</f>
        <v>99.999999999999986</v>
      </c>
    </row>
  </sheetData>
  <mergeCells count="2">
    <mergeCell ref="A1:F1"/>
    <mergeCell ref="A2:F2"/>
  </mergeCells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  <headerFooter>
    <oddFooter>หน้าที่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ECC59-1014-47B5-8482-DBC1D3C88435}">
  <dimension ref="A1:F11"/>
  <sheetViews>
    <sheetView zoomScale="110" zoomScaleNormal="110" workbookViewId="0">
      <selection activeCell="E6" sqref="E6"/>
    </sheetView>
  </sheetViews>
  <sheetFormatPr defaultColWidth="10.28515625" defaultRowHeight="14.25" x14ac:dyDescent="0.2"/>
  <cols>
    <col min="1" max="1" width="10.28515625" style="105"/>
    <col min="2" max="2" width="58.140625" style="106" customWidth="1"/>
    <col min="3" max="3" width="12.85546875" style="107" customWidth="1"/>
    <col min="4" max="4" width="16.85546875" style="108" customWidth="1"/>
    <col min="5" max="5" width="20.42578125" style="93" customWidth="1"/>
    <col min="6" max="6" width="24.28515625" style="93" customWidth="1"/>
    <col min="7" max="16384" width="10.28515625" style="93"/>
  </cols>
  <sheetData>
    <row r="1" spans="1:6" ht="56.25" customHeight="1" x14ac:dyDescent="0.2">
      <c r="A1" s="124" t="s">
        <v>256</v>
      </c>
      <c r="B1" s="126"/>
      <c r="C1" s="126"/>
      <c r="D1" s="126"/>
    </row>
    <row r="2" spans="1:6" ht="24" customHeight="1" x14ac:dyDescent="0.2">
      <c r="A2" s="125" t="s">
        <v>273</v>
      </c>
      <c r="B2" s="125"/>
      <c r="C2" s="125"/>
      <c r="D2" s="125"/>
    </row>
    <row r="3" spans="1:6" s="119" customFormat="1" ht="38.25" customHeight="1" x14ac:dyDescent="0.2">
      <c r="A3" s="102" t="s">
        <v>250</v>
      </c>
      <c r="B3" s="118" t="s">
        <v>257</v>
      </c>
      <c r="C3" s="118" t="s">
        <v>253</v>
      </c>
      <c r="D3" s="118" t="s">
        <v>242</v>
      </c>
    </row>
    <row r="4" spans="1:6" s="100" customFormat="1" ht="83.25" customHeight="1" x14ac:dyDescent="0.2">
      <c r="A4" s="95">
        <v>1</v>
      </c>
      <c r="B4" s="96" t="s">
        <v>258</v>
      </c>
      <c r="C4" s="97">
        <v>4</v>
      </c>
      <c r="D4" s="98">
        <f>'งบปี 2566 (ใช้งาน)'!E5</f>
        <v>104492700</v>
      </c>
    </row>
    <row r="5" spans="1:6" s="100" customFormat="1" ht="64.5" customHeight="1" x14ac:dyDescent="0.2">
      <c r="A5" s="95">
        <v>2</v>
      </c>
      <c r="B5" s="96" t="s">
        <v>259</v>
      </c>
      <c r="C5" s="97">
        <v>4</v>
      </c>
      <c r="D5" s="98">
        <f>'งบปี 2566 (ใช้งาน)'!E36</f>
        <v>51519000</v>
      </c>
    </row>
    <row r="6" spans="1:6" s="100" customFormat="1" ht="67.5" customHeight="1" x14ac:dyDescent="0.2">
      <c r="A6" s="95">
        <v>3</v>
      </c>
      <c r="B6" s="96" t="s">
        <v>260</v>
      </c>
      <c r="C6" s="97" t="s">
        <v>272</v>
      </c>
      <c r="D6" s="98">
        <v>0</v>
      </c>
    </row>
    <row r="7" spans="1:6" s="100" customFormat="1" ht="67.5" customHeight="1" x14ac:dyDescent="0.2">
      <c r="A7" s="95">
        <v>4</v>
      </c>
      <c r="B7" s="96" t="s">
        <v>261</v>
      </c>
      <c r="C7" s="97">
        <v>6</v>
      </c>
      <c r="D7" s="98">
        <f>'งบปี 2566 (ใช้งาน)'!E67</f>
        <v>62509500</v>
      </c>
    </row>
    <row r="8" spans="1:6" s="100" customFormat="1" ht="66" customHeight="1" x14ac:dyDescent="0.2">
      <c r="A8" s="95">
        <v>5</v>
      </c>
      <c r="B8" s="96" t="s">
        <v>262</v>
      </c>
      <c r="C8" s="97">
        <v>10</v>
      </c>
      <c r="D8" s="98">
        <v>77308000</v>
      </c>
      <c r="E8" s="120"/>
      <c r="F8" s="120"/>
    </row>
    <row r="9" spans="1:6" s="100" customFormat="1" ht="49.5" customHeight="1" x14ac:dyDescent="0.2">
      <c r="A9" s="95">
        <v>6</v>
      </c>
      <c r="B9" s="96" t="s">
        <v>263</v>
      </c>
      <c r="C9" s="97">
        <v>2</v>
      </c>
      <c r="D9" s="98">
        <f>'งบปี 2566 (ใช้งาน)'!E141</f>
        <v>1969000</v>
      </c>
    </row>
    <row r="10" spans="1:6" s="100" customFormat="1" ht="30.75" customHeight="1" x14ac:dyDescent="0.2">
      <c r="A10" s="95"/>
      <c r="B10" s="96" t="s">
        <v>208</v>
      </c>
      <c r="C10" s="97">
        <v>1</v>
      </c>
      <c r="D10" s="98">
        <v>9000000</v>
      </c>
    </row>
    <row r="11" spans="1:6" ht="31.5" customHeight="1" x14ac:dyDescent="0.2">
      <c r="A11" s="95"/>
      <c r="B11" s="101" t="s">
        <v>255</v>
      </c>
      <c r="C11" s="102">
        <f>SUM(C4:C10)</f>
        <v>27</v>
      </c>
      <c r="D11" s="103">
        <f>D4+D5+D6+D7+D8+D9+D10</f>
        <v>306798200</v>
      </c>
    </row>
  </sheetData>
  <mergeCells count="2">
    <mergeCell ref="A1:D1"/>
    <mergeCell ref="A2:D2"/>
  </mergeCells>
  <pageMargins left="0.19685039370078741" right="0.19685039370078741" top="0.19685039370078741" bottom="0.19685039370078741" header="0.31496062992125984" footer="0.31496062992125984"/>
  <pageSetup paperSize="9" orientation="portrait" horizontalDpi="4294967293" verticalDpi="0" r:id="rId1"/>
  <headerFooter>
    <oddFooter>หน้าที่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8741A-988E-4B2F-86FB-CECAA055B6B4}">
  <sheetPr codeName="Sheet4"/>
  <dimension ref="A1:G21"/>
  <sheetViews>
    <sheetView topLeftCell="A4" zoomScale="85" workbookViewId="0">
      <selection activeCell="F9" sqref="F9"/>
    </sheetView>
  </sheetViews>
  <sheetFormatPr defaultRowHeight="23.25" outlineLevelCol="1" x14ac:dyDescent="0.2"/>
  <cols>
    <col min="1" max="1" width="85.7109375" style="1" customWidth="1"/>
    <col min="2" max="2" width="15.7109375" style="36" customWidth="1" outlineLevel="1"/>
    <col min="3" max="3" width="15.7109375" style="1" customWidth="1" outlineLevel="1"/>
    <col min="4" max="4" width="23.7109375" style="1" customWidth="1"/>
    <col min="5" max="5" width="9.140625" style="1" customWidth="1"/>
    <col min="6" max="6" width="108.7109375" style="1" customWidth="1"/>
    <col min="7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6" x14ac:dyDescent="0.2">
      <c r="A1" s="127"/>
      <c r="B1" s="127"/>
      <c r="C1" s="127"/>
      <c r="D1" s="127"/>
      <c r="F1" s="3"/>
    </row>
    <row r="2" spans="1:6" x14ac:dyDescent="0.2">
      <c r="A2" s="127"/>
      <c r="B2" s="127"/>
      <c r="C2" s="127"/>
      <c r="D2" s="127"/>
    </row>
    <row r="3" spans="1:6" x14ac:dyDescent="0.2">
      <c r="C3" s="3"/>
    </row>
    <row r="4" spans="1:6" ht="26.25" x14ac:dyDescent="0.2">
      <c r="A4" s="128" t="s">
        <v>210</v>
      </c>
      <c r="B4" s="128"/>
      <c r="C4" s="128"/>
      <c r="D4" s="128"/>
    </row>
    <row r="5" spans="1:6" x14ac:dyDescent="0.2">
      <c r="B5" s="37"/>
      <c r="C5" s="4"/>
      <c r="D5" s="5" t="s">
        <v>0</v>
      </c>
    </row>
    <row r="6" spans="1:6" ht="26.25" x14ac:dyDescent="0.2">
      <c r="A6" s="6" t="s">
        <v>1</v>
      </c>
      <c r="B6" s="121" t="s">
        <v>2</v>
      </c>
      <c r="C6" s="122"/>
      <c r="D6" s="6" t="s">
        <v>3</v>
      </c>
    </row>
    <row r="7" spans="1:6" ht="26.25" x14ac:dyDescent="0.2">
      <c r="A7" s="7" t="s">
        <v>4</v>
      </c>
      <c r="B7" s="38" t="s">
        <v>5</v>
      </c>
      <c r="C7" s="33" t="s">
        <v>6</v>
      </c>
      <c r="D7" s="7"/>
    </row>
    <row r="8" spans="1:6" ht="26.25" x14ac:dyDescent="0.2">
      <c r="A8" s="9" t="s">
        <v>211</v>
      </c>
      <c r="B8" s="39"/>
      <c r="C8" s="10"/>
      <c r="D8" s="26"/>
      <c r="E8" s="1">
        <v>1</v>
      </c>
    </row>
    <row r="9" spans="1:6" x14ac:dyDescent="0.2">
      <c r="A9" s="11"/>
      <c r="B9" s="40"/>
      <c r="C9" s="12"/>
      <c r="D9" s="27"/>
    </row>
    <row r="10" spans="1:6" x14ac:dyDescent="0.2">
      <c r="A10" s="13"/>
      <c r="C10" s="15"/>
      <c r="D10" s="28"/>
    </row>
    <row r="11" spans="1:6" x14ac:dyDescent="0.2">
      <c r="A11" s="20" t="s">
        <v>212</v>
      </c>
      <c r="B11" s="41"/>
      <c r="C11" s="16"/>
      <c r="D11" s="29"/>
      <c r="E11" s="1">
        <v>2</v>
      </c>
    </row>
    <row r="12" spans="1:6" x14ac:dyDescent="0.2">
      <c r="A12" s="21" t="s">
        <v>213</v>
      </c>
      <c r="B12" s="42"/>
      <c r="C12" s="17"/>
      <c r="D12" s="30"/>
      <c r="E12" s="1">
        <v>3</v>
      </c>
    </row>
    <row r="13" spans="1:6" x14ac:dyDescent="0.2">
      <c r="A13" s="22" t="s">
        <v>214</v>
      </c>
      <c r="B13" s="42"/>
      <c r="C13" s="17"/>
      <c r="D13" s="30"/>
      <c r="E13" s="1">
        <v>4</v>
      </c>
    </row>
    <row r="14" spans="1:6" x14ac:dyDescent="0.2">
      <c r="A14" s="23" t="s">
        <v>215</v>
      </c>
      <c r="B14" s="43"/>
      <c r="C14" s="14"/>
      <c r="D14" s="28"/>
      <c r="E14" s="1">
        <v>5</v>
      </c>
    </row>
    <row r="15" spans="1:6" x14ac:dyDescent="0.2">
      <c r="A15" s="24" t="s">
        <v>216</v>
      </c>
      <c r="B15" s="43"/>
      <c r="C15" s="14"/>
      <c r="D15" s="28"/>
      <c r="E15" s="1">
        <v>6</v>
      </c>
    </row>
    <row r="16" spans="1:6" x14ac:dyDescent="0.2">
      <c r="A16" s="25" t="s">
        <v>217</v>
      </c>
      <c r="B16" s="43"/>
      <c r="C16" s="14"/>
      <c r="D16" s="28"/>
      <c r="E16" s="1">
        <v>7</v>
      </c>
    </row>
    <row r="17" spans="1:7" x14ac:dyDescent="0.2">
      <c r="A17" s="34" t="s">
        <v>217</v>
      </c>
      <c r="B17" s="43"/>
      <c r="C17" s="14"/>
      <c r="D17" s="28"/>
      <c r="E17" s="1">
        <v>8</v>
      </c>
    </row>
    <row r="18" spans="1:7" x14ac:dyDescent="0.2">
      <c r="A18" s="35" t="s">
        <v>217</v>
      </c>
      <c r="B18" s="43"/>
      <c r="C18" s="14"/>
      <c r="D18" s="28"/>
      <c r="E18" s="1">
        <v>9</v>
      </c>
    </row>
    <row r="19" spans="1:7" x14ac:dyDescent="0.2">
      <c r="A19" s="18"/>
      <c r="B19" s="44"/>
      <c r="C19" s="19"/>
      <c r="D19" s="32"/>
    </row>
    <row r="20" spans="1:7" x14ac:dyDescent="0.2">
      <c r="D20" s="1" t="s">
        <v>218</v>
      </c>
    </row>
    <row r="21" spans="1:7" x14ac:dyDescent="0.2">
      <c r="A21" s="1">
        <v>2</v>
      </c>
      <c r="B21" s="36">
        <v>3</v>
      </c>
      <c r="C21" s="1">
        <v>4</v>
      </c>
      <c r="D21" s="1">
        <v>5</v>
      </c>
      <c r="E21" s="1">
        <v>6</v>
      </c>
      <c r="F21" s="1">
        <v>6</v>
      </c>
      <c r="G21" s="1">
        <v>7</v>
      </c>
    </row>
  </sheetData>
  <mergeCells count="4">
    <mergeCell ref="A1:D1"/>
    <mergeCell ref="A2:D2"/>
    <mergeCell ref="A4:D4"/>
    <mergeCell ref="B6:C6"/>
  </mergeCells>
  <pageMargins left="0.75" right="0.75" top="1" bottom="1" header="0.5" footer="0.5"/>
  <pageSetup paperSize="9" scale="80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9C38-CB0C-4794-AE48-4C98B26460D4}">
  <sheetPr codeName="mask3"/>
  <dimension ref="A1:G21"/>
  <sheetViews>
    <sheetView zoomScale="85" workbookViewId="0">
      <selection activeCell="A7" sqref="A6:A7"/>
    </sheetView>
  </sheetViews>
  <sheetFormatPr defaultRowHeight="23.25" outlineLevelCol="1" x14ac:dyDescent="0.2"/>
  <cols>
    <col min="1" max="1" width="85.7109375" style="1" customWidth="1"/>
    <col min="2" max="2" width="15.7109375" style="36" customWidth="1" outlineLevel="1"/>
    <col min="3" max="3" width="15.7109375" style="1" customWidth="1" outlineLevel="1"/>
    <col min="4" max="4" width="23.7109375" style="1" customWidth="1"/>
    <col min="5" max="5" width="9.140625" style="1" customWidth="1"/>
    <col min="6" max="6" width="108.7109375" style="1" customWidth="1"/>
    <col min="7" max="255" width="9.140625" style="1" customWidth="1"/>
    <col min="256" max="256" width="0" style="1" hidden="1" customWidth="1"/>
    <col min="257" max="257" width="85.7109375" style="1" customWidth="1"/>
    <col min="258" max="259" width="0" style="1" hidden="1" customWidth="1"/>
    <col min="260" max="260" width="23.85546875" style="1" customWidth="1"/>
    <col min="261" max="511" width="9.140625" style="1" customWidth="1"/>
    <col min="512" max="512" width="0" style="1" hidden="1" customWidth="1"/>
    <col min="513" max="513" width="85.7109375" style="1" customWidth="1"/>
    <col min="514" max="515" width="0" style="1" hidden="1" customWidth="1"/>
    <col min="516" max="516" width="23.85546875" style="1" customWidth="1"/>
    <col min="517" max="767" width="9.140625" style="1" customWidth="1"/>
    <col min="768" max="768" width="0" style="1" hidden="1" customWidth="1"/>
    <col min="769" max="769" width="85.7109375" style="1" customWidth="1"/>
    <col min="770" max="771" width="0" style="1" hidden="1" customWidth="1"/>
    <col min="772" max="772" width="23.85546875" style="1" customWidth="1"/>
    <col min="773" max="1023" width="9.140625" style="1" customWidth="1"/>
    <col min="1024" max="1024" width="0" style="1" hidden="1" customWidth="1"/>
    <col min="1025" max="1025" width="85.7109375" style="1" customWidth="1"/>
    <col min="1026" max="1027" width="0" style="1" hidden="1" customWidth="1"/>
    <col min="1028" max="1028" width="23.85546875" style="1" customWidth="1"/>
    <col min="1029" max="1279" width="9.140625" style="1" customWidth="1"/>
    <col min="1280" max="1280" width="0" style="1" hidden="1" customWidth="1"/>
    <col min="1281" max="1281" width="85.7109375" style="1" customWidth="1"/>
    <col min="1282" max="1283" width="0" style="1" hidden="1" customWidth="1"/>
    <col min="1284" max="1284" width="23.85546875" style="1" customWidth="1"/>
    <col min="1285" max="1535" width="9.140625" style="1" customWidth="1"/>
    <col min="1536" max="1536" width="0" style="1" hidden="1" customWidth="1"/>
    <col min="1537" max="1537" width="85.7109375" style="1" customWidth="1"/>
    <col min="1538" max="1539" width="0" style="1" hidden="1" customWidth="1"/>
    <col min="1540" max="1540" width="23.85546875" style="1" customWidth="1"/>
    <col min="1541" max="1791" width="9.140625" style="1" customWidth="1"/>
    <col min="1792" max="1792" width="0" style="1" hidden="1" customWidth="1"/>
    <col min="1793" max="1793" width="85.7109375" style="1" customWidth="1"/>
    <col min="1794" max="1795" width="0" style="1" hidden="1" customWidth="1"/>
    <col min="1796" max="1796" width="23.85546875" style="1" customWidth="1"/>
    <col min="1797" max="2047" width="9.140625" style="1" customWidth="1"/>
    <col min="2048" max="2048" width="0" style="1" hidden="1" customWidth="1"/>
    <col min="2049" max="2049" width="85.7109375" style="1" customWidth="1"/>
    <col min="2050" max="2051" width="0" style="1" hidden="1" customWidth="1"/>
    <col min="2052" max="2052" width="23.85546875" style="1" customWidth="1"/>
    <col min="2053" max="2303" width="9.140625" style="1" customWidth="1"/>
    <col min="2304" max="2304" width="0" style="1" hidden="1" customWidth="1"/>
    <col min="2305" max="2305" width="85.7109375" style="1" customWidth="1"/>
    <col min="2306" max="2307" width="0" style="1" hidden="1" customWidth="1"/>
    <col min="2308" max="2308" width="23.85546875" style="1" customWidth="1"/>
    <col min="2309" max="2559" width="9.140625" style="1" customWidth="1"/>
    <col min="2560" max="2560" width="0" style="1" hidden="1" customWidth="1"/>
    <col min="2561" max="2561" width="85.7109375" style="1" customWidth="1"/>
    <col min="2562" max="2563" width="0" style="1" hidden="1" customWidth="1"/>
    <col min="2564" max="2564" width="23.85546875" style="1" customWidth="1"/>
    <col min="2565" max="2815" width="9.140625" style="1" customWidth="1"/>
    <col min="2816" max="2816" width="0" style="1" hidden="1" customWidth="1"/>
    <col min="2817" max="2817" width="85.7109375" style="1" customWidth="1"/>
    <col min="2818" max="2819" width="0" style="1" hidden="1" customWidth="1"/>
    <col min="2820" max="2820" width="23.85546875" style="1" customWidth="1"/>
    <col min="2821" max="3071" width="9.140625" style="1" customWidth="1"/>
    <col min="3072" max="3072" width="0" style="1" hidden="1" customWidth="1"/>
    <col min="3073" max="3073" width="85.7109375" style="1" customWidth="1"/>
    <col min="3074" max="3075" width="0" style="1" hidden="1" customWidth="1"/>
    <col min="3076" max="3076" width="23.85546875" style="1" customWidth="1"/>
    <col min="3077" max="3327" width="9.140625" style="1" customWidth="1"/>
    <col min="3328" max="3328" width="0" style="1" hidden="1" customWidth="1"/>
    <col min="3329" max="3329" width="85.7109375" style="1" customWidth="1"/>
    <col min="3330" max="3331" width="0" style="1" hidden="1" customWidth="1"/>
    <col min="3332" max="3332" width="23.85546875" style="1" customWidth="1"/>
    <col min="3333" max="3583" width="9.140625" style="1" customWidth="1"/>
    <col min="3584" max="3584" width="0" style="1" hidden="1" customWidth="1"/>
    <col min="3585" max="3585" width="85.7109375" style="1" customWidth="1"/>
    <col min="3586" max="3587" width="0" style="1" hidden="1" customWidth="1"/>
    <col min="3588" max="3588" width="23.85546875" style="1" customWidth="1"/>
    <col min="3589" max="3839" width="9.140625" style="1" customWidth="1"/>
    <col min="3840" max="3840" width="0" style="1" hidden="1" customWidth="1"/>
    <col min="3841" max="3841" width="85.7109375" style="1" customWidth="1"/>
    <col min="3842" max="3843" width="0" style="1" hidden="1" customWidth="1"/>
    <col min="3844" max="3844" width="23.85546875" style="1" customWidth="1"/>
    <col min="3845" max="4095" width="9.140625" style="1" customWidth="1"/>
    <col min="4096" max="4096" width="0" style="1" hidden="1" customWidth="1"/>
    <col min="4097" max="4097" width="85.7109375" style="1" customWidth="1"/>
    <col min="4098" max="4099" width="0" style="1" hidden="1" customWidth="1"/>
    <col min="4100" max="4100" width="23.85546875" style="1" customWidth="1"/>
    <col min="4101" max="4351" width="9.140625" style="1" customWidth="1"/>
    <col min="4352" max="4352" width="0" style="1" hidden="1" customWidth="1"/>
    <col min="4353" max="4353" width="85.7109375" style="1" customWidth="1"/>
    <col min="4354" max="4355" width="0" style="1" hidden="1" customWidth="1"/>
    <col min="4356" max="4356" width="23.85546875" style="1" customWidth="1"/>
    <col min="4357" max="4607" width="9.140625" style="1" customWidth="1"/>
    <col min="4608" max="4608" width="0" style="1" hidden="1" customWidth="1"/>
    <col min="4609" max="4609" width="85.7109375" style="1" customWidth="1"/>
    <col min="4610" max="4611" width="0" style="1" hidden="1" customWidth="1"/>
    <col min="4612" max="4612" width="23.85546875" style="1" customWidth="1"/>
    <col min="4613" max="4863" width="9.140625" style="1" customWidth="1"/>
    <col min="4864" max="4864" width="0" style="1" hidden="1" customWidth="1"/>
    <col min="4865" max="4865" width="85.7109375" style="1" customWidth="1"/>
    <col min="4866" max="4867" width="0" style="1" hidden="1" customWidth="1"/>
    <col min="4868" max="4868" width="23.85546875" style="1" customWidth="1"/>
    <col min="4869" max="5119" width="9.140625" style="1" customWidth="1"/>
    <col min="5120" max="5120" width="0" style="1" hidden="1" customWidth="1"/>
    <col min="5121" max="5121" width="85.7109375" style="1" customWidth="1"/>
    <col min="5122" max="5123" width="0" style="1" hidden="1" customWidth="1"/>
    <col min="5124" max="5124" width="23.85546875" style="1" customWidth="1"/>
    <col min="5125" max="5375" width="9.140625" style="1" customWidth="1"/>
    <col min="5376" max="5376" width="0" style="1" hidden="1" customWidth="1"/>
    <col min="5377" max="5377" width="85.7109375" style="1" customWidth="1"/>
    <col min="5378" max="5379" width="0" style="1" hidden="1" customWidth="1"/>
    <col min="5380" max="5380" width="23.85546875" style="1" customWidth="1"/>
    <col min="5381" max="5631" width="9.140625" style="1" customWidth="1"/>
    <col min="5632" max="5632" width="0" style="1" hidden="1" customWidth="1"/>
    <col min="5633" max="5633" width="85.7109375" style="1" customWidth="1"/>
    <col min="5634" max="5635" width="0" style="1" hidden="1" customWidth="1"/>
    <col min="5636" max="5636" width="23.85546875" style="1" customWidth="1"/>
    <col min="5637" max="5887" width="9.140625" style="1" customWidth="1"/>
    <col min="5888" max="5888" width="0" style="1" hidden="1" customWidth="1"/>
    <col min="5889" max="5889" width="85.7109375" style="1" customWidth="1"/>
    <col min="5890" max="5891" width="0" style="1" hidden="1" customWidth="1"/>
    <col min="5892" max="5892" width="23.85546875" style="1" customWidth="1"/>
    <col min="5893" max="6143" width="9.140625" style="1" customWidth="1"/>
    <col min="6144" max="6144" width="0" style="1" hidden="1" customWidth="1"/>
    <col min="6145" max="6145" width="85.7109375" style="1" customWidth="1"/>
    <col min="6146" max="6147" width="0" style="1" hidden="1" customWidth="1"/>
    <col min="6148" max="6148" width="23.85546875" style="1" customWidth="1"/>
    <col min="6149" max="6399" width="9.140625" style="1" customWidth="1"/>
    <col min="6400" max="6400" width="0" style="1" hidden="1" customWidth="1"/>
    <col min="6401" max="6401" width="85.7109375" style="1" customWidth="1"/>
    <col min="6402" max="6403" width="0" style="1" hidden="1" customWidth="1"/>
    <col min="6404" max="6404" width="23.85546875" style="1" customWidth="1"/>
    <col min="6405" max="6655" width="9.140625" style="1" customWidth="1"/>
    <col min="6656" max="6656" width="0" style="1" hidden="1" customWidth="1"/>
    <col min="6657" max="6657" width="85.7109375" style="1" customWidth="1"/>
    <col min="6658" max="6659" width="0" style="1" hidden="1" customWidth="1"/>
    <col min="6660" max="6660" width="23.85546875" style="1" customWidth="1"/>
    <col min="6661" max="6911" width="9.140625" style="1" customWidth="1"/>
    <col min="6912" max="6912" width="0" style="1" hidden="1" customWidth="1"/>
    <col min="6913" max="6913" width="85.7109375" style="1" customWidth="1"/>
    <col min="6914" max="6915" width="0" style="1" hidden="1" customWidth="1"/>
    <col min="6916" max="6916" width="23.85546875" style="1" customWidth="1"/>
    <col min="6917" max="7167" width="9.140625" style="1" customWidth="1"/>
    <col min="7168" max="7168" width="0" style="1" hidden="1" customWidth="1"/>
    <col min="7169" max="7169" width="85.7109375" style="1" customWidth="1"/>
    <col min="7170" max="7171" width="0" style="1" hidden="1" customWidth="1"/>
    <col min="7172" max="7172" width="23.85546875" style="1" customWidth="1"/>
    <col min="7173" max="7423" width="9.140625" style="1" customWidth="1"/>
    <col min="7424" max="7424" width="0" style="1" hidden="1" customWidth="1"/>
    <col min="7425" max="7425" width="85.7109375" style="1" customWidth="1"/>
    <col min="7426" max="7427" width="0" style="1" hidden="1" customWidth="1"/>
    <col min="7428" max="7428" width="23.85546875" style="1" customWidth="1"/>
    <col min="7429" max="7679" width="9.140625" style="1" customWidth="1"/>
    <col min="7680" max="7680" width="0" style="1" hidden="1" customWidth="1"/>
    <col min="7681" max="7681" width="85.7109375" style="1" customWidth="1"/>
    <col min="7682" max="7683" width="0" style="1" hidden="1" customWidth="1"/>
    <col min="7684" max="7684" width="23.85546875" style="1" customWidth="1"/>
    <col min="7685" max="7935" width="9.140625" style="1" customWidth="1"/>
    <col min="7936" max="7936" width="0" style="1" hidden="1" customWidth="1"/>
    <col min="7937" max="7937" width="85.7109375" style="1" customWidth="1"/>
    <col min="7938" max="7939" width="0" style="1" hidden="1" customWidth="1"/>
    <col min="7940" max="7940" width="23.85546875" style="1" customWidth="1"/>
    <col min="7941" max="8191" width="9.140625" style="1" customWidth="1"/>
    <col min="8192" max="8192" width="0" style="1" hidden="1" customWidth="1"/>
    <col min="8193" max="8193" width="85.7109375" style="1" customWidth="1"/>
    <col min="8194" max="8195" width="0" style="1" hidden="1" customWidth="1"/>
    <col min="8196" max="8196" width="23.85546875" style="1" customWidth="1"/>
    <col min="8197" max="8447" width="9.140625" style="1" customWidth="1"/>
    <col min="8448" max="8448" width="0" style="1" hidden="1" customWidth="1"/>
    <col min="8449" max="8449" width="85.7109375" style="1" customWidth="1"/>
    <col min="8450" max="8451" width="0" style="1" hidden="1" customWidth="1"/>
    <col min="8452" max="8452" width="23.85546875" style="1" customWidth="1"/>
    <col min="8453" max="8703" width="9.140625" style="1" customWidth="1"/>
    <col min="8704" max="8704" width="0" style="1" hidden="1" customWidth="1"/>
    <col min="8705" max="8705" width="85.7109375" style="1" customWidth="1"/>
    <col min="8706" max="8707" width="0" style="1" hidden="1" customWidth="1"/>
    <col min="8708" max="8708" width="23.85546875" style="1" customWidth="1"/>
    <col min="8709" max="8959" width="9.140625" style="1" customWidth="1"/>
    <col min="8960" max="8960" width="0" style="1" hidden="1" customWidth="1"/>
    <col min="8961" max="8961" width="85.7109375" style="1" customWidth="1"/>
    <col min="8962" max="8963" width="0" style="1" hidden="1" customWidth="1"/>
    <col min="8964" max="8964" width="23.85546875" style="1" customWidth="1"/>
    <col min="8965" max="9215" width="9.140625" style="1" customWidth="1"/>
    <col min="9216" max="9216" width="0" style="1" hidden="1" customWidth="1"/>
    <col min="9217" max="9217" width="85.7109375" style="1" customWidth="1"/>
    <col min="9218" max="9219" width="0" style="1" hidden="1" customWidth="1"/>
    <col min="9220" max="9220" width="23.85546875" style="1" customWidth="1"/>
    <col min="9221" max="9471" width="9.140625" style="1" customWidth="1"/>
    <col min="9472" max="9472" width="0" style="1" hidden="1" customWidth="1"/>
    <col min="9473" max="9473" width="85.7109375" style="1" customWidth="1"/>
    <col min="9474" max="9475" width="0" style="1" hidden="1" customWidth="1"/>
    <col min="9476" max="9476" width="23.85546875" style="1" customWidth="1"/>
    <col min="9477" max="9727" width="9.140625" style="1" customWidth="1"/>
    <col min="9728" max="9728" width="0" style="1" hidden="1" customWidth="1"/>
    <col min="9729" max="9729" width="85.7109375" style="1" customWidth="1"/>
    <col min="9730" max="9731" width="0" style="1" hidden="1" customWidth="1"/>
    <col min="9732" max="9732" width="23.85546875" style="1" customWidth="1"/>
    <col min="9733" max="9983" width="9.140625" style="1" customWidth="1"/>
    <col min="9984" max="9984" width="0" style="1" hidden="1" customWidth="1"/>
    <col min="9985" max="9985" width="85.7109375" style="1" customWidth="1"/>
    <col min="9986" max="9987" width="0" style="1" hidden="1" customWidth="1"/>
    <col min="9988" max="9988" width="23.85546875" style="1" customWidth="1"/>
    <col min="9989" max="10239" width="9.140625" style="1" customWidth="1"/>
    <col min="10240" max="10240" width="0" style="1" hidden="1" customWidth="1"/>
    <col min="10241" max="10241" width="85.7109375" style="1" customWidth="1"/>
    <col min="10242" max="10243" width="0" style="1" hidden="1" customWidth="1"/>
    <col min="10244" max="10244" width="23.85546875" style="1" customWidth="1"/>
    <col min="10245" max="10495" width="9.140625" style="1" customWidth="1"/>
    <col min="10496" max="10496" width="0" style="1" hidden="1" customWidth="1"/>
    <col min="10497" max="10497" width="85.7109375" style="1" customWidth="1"/>
    <col min="10498" max="10499" width="0" style="1" hidden="1" customWidth="1"/>
    <col min="10500" max="10500" width="23.85546875" style="1" customWidth="1"/>
    <col min="10501" max="10751" width="9.140625" style="1" customWidth="1"/>
    <col min="10752" max="10752" width="0" style="1" hidden="1" customWidth="1"/>
    <col min="10753" max="10753" width="85.7109375" style="1" customWidth="1"/>
    <col min="10754" max="10755" width="0" style="1" hidden="1" customWidth="1"/>
    <col min="10756" max="10756" width="23.85546875" style="1" customWidth="1"/>
    <col min="10757" max="11007" width="9.140625" style="1" customWidth="1"/>
    <col min="11008" max="11008" width="0" style="1" hidden="1" customWidth="1"/>
    <col min="11009" max="11009" width="85.7109375" style="1" customWidth="1"/>
    <col min="11010" max="11011" width="0" style="1" hidden="1" customWidth="1"/>
    <col min="11012" max="11012" width="23.85546875" style="1" customWidth="1"/>
    <col min="11013" max="11263" width="9.140625" style="1" customWidth="1"/>
    <col min="11264" max="11264" width="0" style="1" hidden="1" customWidth="1"/>
    <col min="11265" max="11265" width="85.7109375" style="1" customWidth="1"/>
    <col min="11266" max="11267" width="0" style="1" hidden="1" customWidth="1"/>
    <col min="11268" max="11268" width="23.85546875" style="1" customWidth="1"/>
    <col min="11269" max="11519" width="9.140625" style="1" customWidth="1"/>
    <col min="11520" max="11520" width="0" style="1" hidden="1" customWidth="1"/>
    <col min="11521" max="11521" width="85.7109375" style="1" customWidth="1"/>
    <col min="11522" max="11523" width="0" style="1" hidden="1" customWidth="1"/>
    <col min="11524" max="11524" width="23.85546875" style="1" customWidth="1"/>
    <col min="11525" max="11775" width="9.140625" style="1" customWidth="1"/>
    <col min="11776" max="11776" width="0" style="1" hidden="1" customWidth="1"/>
    <col min="11777" max="11777" width="85.7109375" style="1" customWidth="1"/>
    <col min="11778" max="11779" width="0" style="1" hidden="1" customWidth="1"/>
    <col min="11780" max="11780" width="23.85546875" style="1" customWidth="1"/>
    <col min="11781" max="12031" width="9.140625" style="1" customWidth="1"/>
    <col min="12032" max="12032" width="0" style="1" hidden="1" customWidth="1"/>
    <col min="12033" max="12033" width="85.7109375" style="1" customWidth="1"/>
    <col min="12034" max="12035" width="0" style="1" hidden="1" customWidth="1"/>
    <col min="12036" max="12036" width="23.85546875" style="1" customWidth="1"/>
    <col min="12037" max="12287" width="9.140625" style="1" customWidth="1"/>
    <col min="12288" max="12288" width="0" style="1" hidden="1" customWidth="1"/>
    <col min="12289" max="12289" width="85.7109375" style="1" customWidth="1"/>
    <col min="12290" max="12291" width="0" style="1" hidden="1" customWidth="1"/>
    <col min="12292" max="12292" width="23.85546875" style="1" customWidth="1"/>
    <col min="12293" max="12543" width="9.140625" style="1" customWidth="1"/>
    <col min="12544" max="12544" width="0" style="1" hidden="1" customWidth="1"/>
    <col min="12545" max="12545" width="85.7109375" style="1" customWidth="1"/>
    <col min="12546" max="12547" width="0" style="1" hidden="1" customWidth="1"/>
    <col min="12548" max="12548" width="23.85546875" style="1" customWidth="1"/>
    <col min="12549" max="12799" width="9.140625" style="1" customWidth="1"/>
    <col min="12800" max="12800" width="0" style="1" hidden="1" customWidth="1"/>
    <col min="12801" max="12801" width="85.7109375" style="1" customWidth="1"/>
    <col min="12802" max="12803" width="0" style="1" hidden="1" customWidth="1"/>
    <col min="12804" max="12804" width="23.85546875" style="1" customWidth="1"/>
    <col min="12805" max="13055" width="9.140625" style="1" customWidth="1"/>
    <col min="13056" max="13056" width="0" style="1" hidden="1" customWidth="1"/>
    <col min="13057" max="13057" width="85.7109375" style="1" customWidth="1"/>
    <col min="13058" max="13059" width="0" style="1" hidden="1" customWidth="1"/>
    <col min="13060" max="13060" width="23.85546875" style="1" customWidth="1"/>
    <col min="13061" max="13311" width="9.140625" style="1" customWidth="1"/>
    <col min="13312" max="13312" width="0" style="1" hidden="1" customWidth="1"/>
    <col min="13313" max="13313" width="85.7109375" style="1" customWidth="1"/>
    <col min="13314" max="13315" width="0" style="1" hidden="1" customWidth="1"/>
    <col min="13316" max="13316" width="23.85546875" style="1" customWidth="1"/>
    <col min="13317" max="13567" width="9.140625" style="1" customWidth="1"/>
    <col min="13568" max="13568" width="0" style="1" hidden="1" customWidth="1"/>
    <col min="13569" max="13569" width="85.7109375" style="1" customWidth="1"/>
    <col min="13570" max="13571" width="0" style="1" hidden="1" customWidth="1"/>
    <col min="13572" max="13572" width="23.85546875" style="1" customWidth="1"/>
    <col min="13573" max="13823" width="9.140625" style="1" customWidth="1"/>
    <col min="13824" max="13824" width="0" style="1" hidden="1" customWidth="1"/>
    <col min="13825" max="13825" width="85.7109375" style="1" customWidth="1"/>
    <col min="13826" max="13827" width="0" style="1" hidden="1" customWidth="1"/>
    <col min="13828" max="13828" width="23.85546875" style="1" customWidth="1"/>
    <col min="13829" max="14079" width="9.140625" style="1" customWidth="1"/>
    <col min="14080" max="14080" width="0" style="1" hidden="1" customWidth="1"/>
    <col min="14081" max="14081" width="85.7109375" style="1" customWidth="1"/>
    <col min="14082" max="14083" width="0" style="1" hidden="1" customWidth="1"/>
    <col min="14084" max="14084" width="23.85546875" style="1" customWidth="1"/>
    <col min="14085" max="14335" width="9.140625" style="1" customWidth="1"/>
    <col min="14336" max="14336" width="0" style="1" hidden="1" customWidth="1"/>
    <col min="14337" max="14337" width="85.7109375" style="1" customWidth="1"/>
    <col min="14338" max="14339" width="0" style="1" hidden="1" customWidth="1"/>
    <col min="14340" max="14340" width="23.85546875" style="1" customWidth="1"/>
    <col min="14341" max="14591" width="9.140625" style="1" customWidth="1"/>
    <col min="14592" max="14592" width="0" style="1" hidden="1" customWidth="1"/>
    <col min="14593" max="14593" width="85.7109375" style="1" customWidth="1"/>
    <col min="14594" max="14595" width="0" style="1" hidden="1" customWidth="1"/>
    <col min="14596" max="14596" width="23.85546875" style="1" customWidth="1"/>
    <col min="14597" max="14847" width="9.140625" style="1" customWidth="1"/>
    <col min="14848" max="14848" width="0" style="1" hidden="1" customWidth="1"/>
    <col min="14849" max="14849" width="85.7109375" style="1" customWidth="1"/>
    <col min="14850" max="14851" width="0" style="1" hidden="1" customWidth="1"/>
    <col min="14852" max="14852" width="23.85546875" style="1" customWidth="1"/>
    <col min="14853" max="15103" width="9.140625" style="1" customWidth="1"/>
    <col min="15104" max="15104" width="0" style="1" hidden="1" customWidth="1"/>
    <col min="15105" max="15105" width="85.7109375" style="1" customWidth="1"/>
    <col min="15106" max="15107" width="0" style="1" hidden="1" customWidth="1"/>
    <col min="15108" max="15108" width="23.85546875" style="1" customWidth="1"/>
    <col min="15109" max="15359" width="9.140625" style="1" customWidth="1"/>
    <col min="15360" max="15360" width="0" style="1" hidden="1" customWidth="1"/>
    <col min="15361" max="15361" width="85.7109375" style="1" customWidth="1"/>
    <col min="15362" max="15363" width="0" style="1" hidden="1" customWidth="1"/>
    <col min="15364" max="15364" width="23.85546875" style="1" customWidth="1"/>
    <col min="15365" max="15615" width="9.140625" style="1" customWidth="1"/>
    <col min="15616" max="15616" width="0" style="1" hidden="1" customWidth="1"/>
    <col min="15617" max="15617" width="85.7109375" style="1" customWidth="1"/>
    <col min="15618" max="15619" width="0" style="1" hidden="1" customWidth="1"/>
    <col min="15620" max="15620" width="23.85546875" style="1" customWidth="1"/>
    <col min="15621" max="15871" width="9.140625" style="1" customWidth="1"/>
    <col min="15872" max="15872" width="0" style="1" hidden="1" customWidth="1"/>
    <col min="15873" max="15873" width="85.7109375" style="1" customWidth="1"/>
    <col min="15874" max="15875" width="0" style="1" hidden="1" customWidth="1"/>
    <col min="15876" max="15876" width="23.85546875" style="1" customWidth="1"/>
    <col min="15877" max="16127" width="9.140625" style="1" customWidth="1"/>
    <col min="16128" max="16128" width="0" style="1" hidden="1" customWidth="1"/>
    <col min="16129" max="16129" width="85.7109375" style="1" customWidth="1"/>
    <col min="16130" max="16131" width="0" style="1" hidden="1" customWidth="1"/>
    <col min="16132" max="16132" width="23.85546875" style="1" customWidth="1"/>
    <col min="16133" max="16384" width="9.140625" style="1" customWidth="1"/>
  </cols>
  <sheetData>
    <row r="1" spans="1:6" x14ac:dyDescent="0.2">
      <c r="A1" s="127"/>
      <c r="B1" s="127"/>
      <c r="C1" s="127"/>
      <c r="D1" s="127"/>
      <c r="F1" s="3"/>
    </row>
    <row r="2" spans="1:6" x14ac:dyDescent="0.2">
      <c r="A2" s="127"/>
      <c r="B2" s="127"/>
      <c r="C2" s="127"/>
      <c r="D2" s="127"/>
    </row>
    <row r="3" spans="1:6" x14ac:dyDescent="0.2">
      <c r="C3" s="3"/>
    </row>
    <row r="4" spans="1:6" ht="26.25" x14ac:dyDescent="0.2">
      <c r="A4" s="128" t="s">
        <v>210</v>
      </c>
      <c r="B4" s="128"/>
      <c r="C4" s="128"/>
      <c r="D4" s="128"/>
    </row>
    <row r="5" spans="1:6" x14ac:dyDescent="0.2">
      <c r="B5" s="37"/>
      <c r="C5" s="4"/>
      <c r="D5" s="5" t="s">
        <v>0</v>
      </c>
    </row>
    <row r="6" spans="1:6" ht="26.25" x14ac:dyDescent="0.2">
      <c r="A6" s="6" t="s">
        <v>1</v>
      </c>
      <c r="B6" s="121" t="s">
        <v>2</v>
      </c>
      <c r="C6" s="122"/>
      <c r="D6" s="6" t="s">
        <v>3</v>
      </c>
    </row>
    <row r="7" spans="1:6" ht="26.25" x14ac:dyDescent="0.2">
      <c r="A7" s="7" t="s">
        <v>4</v>
      </c>
      <c r="B7" s="38" t="s">
        <v>5</v>
      </c>
      <c r="C7" s="8" t="s">
        <v>6</v>
      </c>
      <c r="D7" s="7"/>
    </row>
    <row r="8" spans="1:6" ht="26.25" x14ac:dyDescent="0.2">
      <c r="A8" s="9" t="s">
        <v>211</v>
      </c>
      <c r="B8" s="39"/>
      <c r="C8" s="10"/>
      <c r="D8" s="26"/>
      <c r="E8" s="1">
        <v>1</v>
      </c>
    </row>
    <row r="9" spans="1:6" x14ac:dyDescent="0.2">
      <c r="A9" s="11"/>
      <c r="B9" s="40"/>
      <c r="C9" s="12"/>
      <c r="D9" s="27"/>
    </row>
    <row r="10" spans="1:6" x14ac:dyDescent="0.2">
      <c r="A10" s="13"/>
      <c r="B10" s="43"/>
      <c r="C10" s="15"/>
      <c r="D10" s="28"/>
    </row>
    <row r="11" spans="1:6" x14ac:dyDescent="0.2">
      <c r="A11" s="20" t="s">
        <v>212</v>
      </c>
      <c r="B11" s="41"/>
      <c r="C11" s="16"/>
      <c r="D11" s="29"/>
      <c r="E11" s="1">
        <v>2</v>
      </c>
    </row>
    <row r="12" spans="1:6" x14ac:dyDescent="0.2">
      <c r="A12" s="21" t="s">
        <v>213</v>
      </c>
      <c r="B12" s="42"/>
      <c r="C12" s="17"/>
      <c r="D12" s="30"/>
      <c r="E12" s="1">
        <v>3</v>
      </c>
    </row>
    <row r="13" spans="1:6" x14ac:dyDescent="0.2">
      <c r="A13" s="22" t="s">
        <v>214</v>
      </c>
      <c r="B13" s="42"/>
      <c r="C13" s="17"/>
      <c r="D13" s="30"/>
      <c r="E13" s="1">
        <v>4</v>
      </c>
    </row>
    <row r="14" spans="1:6" x14ac:dyDescent="0.2">
      <c r="A14" s="23" t="s">
        <v>215</v>
      </c>
      <c r="B14" s="43"/>
      <c r="C14" s="14"/>
      <c r="D14" s="28"/>
      <c r="E14" s="1">
        <v>5</v>
      </c>
    </row>
    <row r="15" spans="1:6" x14ac:dyDescent="0.2">
      <c r="A15" s="24" t="s">
        <v>216</v>
      </c>
      <c r="B15" s="43"/>
      <c r="C15" s="14"/>
      <c r="D15" s="28"/>
      <c r="E15" s="1">
        <v>6</v>
      </c>
    </row>
    <row r="16" spans="1:6" x14ac:dyDescent="0.2">
      <c r="A16" s="25" t="s">
        <v>217</v>
      </c>
      <c r="B16" s="43"/>
      <c r="C16" s="14"/>
      <c r="D16" s="28"/>
      <c r="E16" s="1">
        <v>7</v>
      </c>
    </row>
    <row r="17" spans="1:7" x14ac:dyDescent="0.2">
      <c r="D17" s="31"/>
    </row>
    <row r="18" spans="1:7" x14ac:dyDescent="0.2">
      <c r="D18" s="31"/>
    </row>
    <row r="19" spans="1:7" x14ac:dyDescent="0.2">
      <c r="A19" s="18"/>
      <c r="B19" s="45"/>
      <c r="C19" s="19"/>
      <c r="D19" s="32"/>
    </row>
    <row r="20" spans="1:7" x14ac:dyDescent="0.2">
      <c r="D20" s="1" t="s">
        <v>218</v>
      </c>
    </row>
    <row r="21" spans="1:7" x14ac:dyDescent="0.2">
      <c r="A21" s="1">
        <v>2</v>
      </c>
      <c r="B21" s="36">
        <v>3</v>
      </c>
      <c r="C21" s="1">
        <v>4</v>
      </c>
      <c r="D21" s="1">
        <v>5</v>
      </c>
      <c r="E21" s="1">
        <v>6</v>
      </c>
      <c r="F21" s="1">
        <v>6</v>
      </c>
      <c r="G21" s="1">
        <v>7</v>
      </c>
    </row>
  </sheetData>
  <mergeCells count="4">
    <mergeCell ref="A4:D4"/>
    <mergeCell ref="B6:C6"/>
    <mergeCell ref="A1:D1"/>
    <mergeCell ref="A2:D2"/>
  </mergeCells>
  <pageMargins left="0.75" right="0.75" top="1" bottom="1" header="0.5" footer="0.5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หลัก รอง ย่อย ปี 66</vt:lpstr>
      <vt:lpstr>กิจกรรม รายการ</vt:lpstr>
      <vt:lpstr>แบ่งผลผลิต</vt:lpstr>
      <vt:lpstr>งบปี 2566 (ใช้งาน)</vt:lpstr>
      <vt:lpstr>ใบสรุปหน่วยงาน</vt:lpstr>
      <vt:lpstr>สรุปตามประเด็นการพัฒนา</vt:lpstr>
      <vt:lpstr>mask1</vt:lpstr>
      <vt:lpstr>mask2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2022-07-25T08:46:31Z</cp:lastPrinted>
  <dcterms:created xsi:type="dcterms:W3CDTF">2021-04-28T08:48:12Z</dcterms:created>
  <dcterms:modified xsi:type="dcterms:W3CDTF">2022-08-02T08:35:59Z</dcterms:modified>
</cp:coreProperties>
</file>